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180" windowHeight="8235" firstSheet="9" activeTab="9"/>
  </bookViews>
  <sheets>
    <sheet name="Лист1" sheetId="1" state="hidden" r:id="rId1"/>
    <sheet name="2013 год" sheetId="3" r:id="rId2"/>
    <sheet name="свод-2013г." sheetId="2" r:id="rId3"/>
    <sheet name="2012г." sheetId="4" r:id="rId4"/>
    <sheet name="нет финас.на 2013г." sheetId="5" r:id="rId5"/>
    <sheet name="2012г.МЦП" sheetId="6" r:id="rId6"/>
    <sheet name="2012г.нацпроекты" sheetId="7" r:id="rId7"/>
    <sheet name="План по финас.на 2012г." sheetId="8" r:id="rId8"/>
    <sheet name=" исполнение МЦП-6 мес." sheetId="9" r:id="rId9"/>
    <sheet name="отчет за 2016 год " sheetId="15" r:id="rId10"/>
  </sheets>
  <definedNames>
    <definedName name="_xlnm.Print_Area" localSheetId="3">'2012г.'!$B$1:$G$36</definedName>
    <definedName name="_xlnm.Print_Area" localSheetId="9">'отчет за 2016 год '!$A$1:$N$186</definedName>
  </definedNames>
  <calcPr calcId="144525" refMode="R1C1"/>
</workbook>
</file>

<file path=xl/calcChain.xml><?xml version="1.0" encoding="utf-8"?>
<calcChain xmlns="http://schemas.openxmlformats.org/spreadsheetml/2006/main">
  <c r="J182" i="15" l="1"/>
  <c r="I182" i="15" l="1"/>
  <c r="M116" i="15" l="1"/>
  <c r="K173" i="15" l="1"/>
  <c r="M173" i="15" s="1"/>
  <c r="K154" i="15"/>
  <c r="K151" i="15"/>
  <c r="M99" i="15"/>
  <c r="L7" i="15"/>
  <c r="K7" i="15"/>
  <c r="M7" i="15" s="1"/>
  <c r="K181" i="15" l="1"/>
  <c r="M181" i="15" s="1"/>
  <c r="K147" i="15"/>
  <c r="L105" i="15"/>
  <c r="K105" i="15"/>
  <c r="M105" i="15" s="1"/>
  <c r="K64" i="15"/>
  <c r="M64" i="15" s="1"/>
  <c r="L173" i="15" l="1"/>
  <c r="L64" i="15" l="1"/>
  <c r="L181" i="15" l="1"/>
  <c r="L60" i="15" l="1"/>
  <c r="M60" i="15"/>
  <c r="L170" i="15" l="1"/>
  <c r="K70" i="15" l="1"/>
  <c r="M70" i="15" s="1"/>
  <c r="L70" i="15"/>
  <c r="K177" i="15" l="1"/>
  <c r="M177" i="15" s="1"/>
  <c r="L177" i="15"/>
  <c r="K164" i="15"/>
  <c r="M164" i="15" s="1"/>
  <c r="L164" i="15"/>
  <c r="K162" i="15"/>
  <c r="L162" i="15"/>
  <c r="M162" i="15"/>
  <c r="L157" i="15"/>
  <c r="M157" i="15"/>
  <c r="M154" i="15"/>
  <c r="L154" i="15"/>
  <c r="L151" i="15"/>
  <c r="M151" i="15"/>
  <c r="M147" i="15"/>
  <c r="L147" i="15"/>
  <c r="K139" i="15"/>
  <c r="M139" i="15" s="1"/>
  <c r="L139" i="15"/>
  <c r="L134" i="15"/>
  <c r="K129" i="15"/>
  <c r="L129" i="15"/>
  <c r="M129" i="15"/>
  <c r="K124" i="15"/>
  <c r="L124" i="15"/>
  <c r="M124" i="15"/>
  <c r="K119" i="15"/>
  <c r="M119" i="15" s="1"/>
  <c r="L119" i="15"/>
  <c r="L116" i="15"/>
  <c r="L109" i="15"/>
  <c r="L106" i="15"/>
  <c r="M102" i="15"/>
  <c r="L102" i="15"/>
  <c r="L99" i="15"/>
  <c r="K96" i="15"/>
  <c r="L96" i="15"/>
  <c r="M96" i="15"/>
  <c r="K90" i="15"/>
  <c r="M90" i="15" s="1"/>
  <c r="L90" i="15"/>
  <c r="M86" i="15"/>
  <c r="L86" i="15"/>
  <c r="K82" i="15"/>
  <c r="L82" i="15"/>
  <c r="M82" i="15"/>
  <c r="K78" i="15"/>
  <c r="M78" i="15" s="1"/>
  <c r="L78" i="15"/>
  <c r="K75" i="15"/>
  <c r="L75" i="15"/>
  <c r="M75" i="15"/>
  <c r="K65" i="15"/>
  <c r="M65" i="15" s="1"/>
  <c r="L65" i="15"/>
  <c r="K55" i="15"/>
  <c r="M55" i="15" s="1"/>
  <c r="L55" i="15"/>
  <c r="K51" i="15"/>
  <c r="M51" i="15" s="1"/>
  <c r="L51" i="15"/>
  <c r="K46" i="15"/>
  <c r="L46" i="15"/>
  <c r="M46" i="15"/>
  <c r="K42" i="15"/>
  <c r="M42" i="15" s="1"/>
  <c r="L42" i="15"/>
  <c r="K38" i="15"/>
  <c r="M38" i="15" s="1"/>
  <c r="L38" i="15"/>
  <c r="K34" i="15"/>
  <c r="M34" i="15" s="1"/>
  <c r="L34" i="15"/>
  <c r="K30" i="15"/>
  <c r="M30" i="15" s="1"/>
  <c r="L30" i="15"/>
  <c r="L182" i="15" s="1"/>
  <c r="K26" i="15"/>
  <c r="M26" i="15" s="1"/>
  <c r="L26" i="15"/>
  <c r="K22" i="15"/>
  <c r="M22" i="15" s="1"/>
  <c r="L22" i="15"/>
  <c r="L18" i="15"/>
  <c r="M12" i="15"/>
  <c r="L12" i="15"/>
  <c r="M18" i="15" l="1"/>
  <c r="K165" i="9"/>
  <c r="K166" i="9"/>
  <c r="K167" i="9"/>
  <c r="Q163" i="9"/>
  <c r="P163" i="9"/>
  <c r="S163" i="9" s="1"/>
  <c r="T162" i="9"/>
  <c r="S162" i="9"/>
  <c r="K162" i="9"/>
  <c r="T161" i="9"/>
  <c r="S161" i="9"/>
  <c r="K161" i="9"/>
  <c r="T160" i="9"/>
  <c r="T163" i="9" s="1"/>
  <c r="S160" i="9"/>
  <c r="K160" i="9"/>
  <c r="P66" i="9"/>
  <c r="P22" i="9"/>
  <c r="P158" i="9"/>
  <c r="P146" i="9"/>
  <c r="P142" i="9"/>
  <c r="P139" i="9"/>
  <c r="P134" i="9"/>
  <c r="P131" i="9"/>
  <c r="P127" i="9"/>
  <c r="P120" i="9"/>
  <c r="P89" i="9"/>
  <c r="P80" i="9"/>
  <c r="P76" i="9"/>
  <c r="P71" i="9"/>
  <c r="P56" i="9"/>
  <c r="P52" i="9"/>
  <c r="P45" i="9"/>
  <c r="P41" i="9"/>
  <c r="P36" i="9"/>
  <c r="P32" i="9"/>
  <c r="Q158" i="9"/>
  <c r="Q127" i="9"/>
  <c r="Q116" i="9"/>
  <c r="Q89" i="9"/>
  <c r="Q66" i="9"/>
  <c r="Q45" i="9"/>
  <c r="Q36" i="9"/>
  <c r="Q22" i="9"/>
  <c r="S158" i="9"/>
  <c r="T139" i="9"/>
  <c r="S139" i="9"/>
  <c r="Q94" i="9"/>
  <c r="T94" i="9" s="1"/>
  <c r="T9" i="9" s="1"/>
  <c r="N94" i="9"/>
  <c r="L94" i="9"/>
  <c r="T76" i="9"/>
  <c r="S76" i="9"/>
  <c r="T126" i="9"/>
  <c r="S126" i="9"/>
  <c r="T157" i="9"/>
  <c r="T156" i="9"/>
  <c r="T155" i="9"/>
  <c r="T158" i="9"/>
  <c r="S157" i="9"/>
  <c r="S156" i="9"/>
  <c r="S155" i="9"/>
  <c r="K157" i="9"/>
  <c r="K156" i="9"/>
  <c r="K155" i="9"/>
  <c r="T153" i="9"/>
  <c r="K152" i="9"/>
  <c r="K153" i="9" s="1"/>
  <c r="R153" i="9" s="1"/>
  <c r="T150" i="9"/>
  <c r="K148" i="9"/>
  <c r="K150" i="9" s="1"/>
  <c r="R150" i="9" s="1"/>
  <c r="Q146" i="9"/>
  <c r="T146" i="9"/>
  <c r="K144" i="9"/>
  <c r="K146" i="9"/>
  <c r="T142" i="9"/>
  <c r="O139" i="9"/>
  <c r="N139" i="9"/>
  <c r="K141" i="9"/>
  <c r="K142" i="9" s="1"/>
  <c r="R142" i="9" s="1"/>
  <c r="T138" i="9"/>
  <c r="S138" i="9"/>
  <c r="K138" i="9"/>
  <c r="R138" i="9"/>
  <c r="K137" i="9"/>
  <c r="K139" i="9"/>
  <c r="R139" i="9" s="1"/>
  <c r="T134" i="9"/>
  <c r="S134" i="9"/>
  <c r="K122" i="9"/>
  <c r="K133" i="9"/>
  <c r="Q131" i="9"/>
  <c r="T131" i="9" s="1"/>
  <c r="K129" i="9"/>
  <c r="K131" i="9" s="1"/>
  <c r="R131" i="9" s="1"/>
  <c r="T125" i="9"/>
  <c r="S125" i="9"/>
  <c r="T124" i="9"/>
  <c r="S124" i="9"/>
  <c r="T127" i="9"/>
  <c r="T122" i="9"/>
  <c r="S127" i="9"/>
  <c r="S122" i="9"/>
  <c r="T120" i="9"/>
  <c r="S120" i="9"/>
  <c r="R122" i="9"/>
  <c r="K123" i="9"/>
  <c r="K127" i="9"/>
  <c r="R127" i="9" s="1"/>
  <c r="K120" i="9"/>
  <c r="R120" i="9" s="1"/>
  <c r="K118" i="9"/>
  <c r="T36" i="9"/>
  <c r="T114" i="9"/>
  <c r="T113" i="9"/>
  <c r="S114" i="9"/>
  <c r="S113" i="9"/>
  <c r="P116" i="9"/>
  <c r="T116" i="9" s="1"/>
  <c r="R114" i="9"/>
  <c r="K116" i="9"/>
  <c r="R116" i="9"/>
  <c r="K113" i="9"/>
  <c r="R113" i="9"/>
  <c r="T99" i="9"/>
  <c r="R99" i="9"/>
  <c r="K92" i="9"/>
  <c r="K94" i="9"/>
  <c r="T86" i="9"/>
  <c r="T85" i="9"/>
  <c r="T82" i="9"/>
  <c r="S86" i="9"/>
  <c r="S85" i="9"/>
  <c r="S82" i="9"/>
  <c r="T80" i="9"/>
  <c r="S80" i="9"/>
  <c r="K80" i="9"/>
  <c r="R80" i="9"/>
  <c r="K78" i="9"/>
  <c r="K71" i="9"/>
  <c r="K74" i="9"/>
  <c r="K76" i="9"/>
  <c r="R76" i="9" s="1"/>
  <c r="R65" i="9"/>
  <c r="T71" i="9"/>
  <c r="T70" i="9"/>
  <c r="T69" i="9"/>
  <c r="S71" i="9"/>
  <c r="S70" i="9"/>
  <c r="S69" i="9"/>
  <c r="R71" i="9"/>
  <c r="T65" i="9"/>
  <c r="T64" i="9"/>
  <c r="S65" i="9"/>
  <c r="S64" i="9"/>
  <c r="K68" i="9"/>
  <c r="K66" i="9"/>
  <c r="R66" i="9"/>
  <c r="T66" i="9"/>
  <c r="K64" i="9"/>
  <c r="R64" i="9" s="1"/>
  <c r="T56" i="9"/>
  <c r="Q60" i="9"/>
  <c r="P60" i="9"/>
  <c r="K58" i="9"/>
  <c r="N60" i="9"/>
  <c r="K60" i="9" s="1"/>
  <c r="R60" i="9" s="1"/>
  <c r="K56" i="9"/>
  <c r="R56" i="9" s="1"/>
  <c r="S56" i="9"/>
  <c r="K54" i="9"/>
  <c r="T52" i="9"/>
  <c r="S52" i="9"/>
  <c r="K52" i="9"/>
  <c r="R52" i="9" s="1"/>
  <c r="K47" i="9"/>
  <c r="K13" i="9"/>
  <c r="T45" i="9"/>
  <c r="S45" i="9"/>
  <c r="K45" i="9"/>
  <c r="R45" i="9" s="1"/>
  <c r="K43" i="9"/>
  <c r="K40" i="9"/>
  <c r="K18" i="9"/>
  <c r="K25" i="9"/>
  <c r="K34" i="9"/>
  <c r="S39" i="9"/>
  <c r="S38" i="9"/>
  <c r="S34" i="9"/>
  <c r="T39" i="9"/>
  <c r="T38" i="9"/>
  <c r="T41" i="9"/>
  <c r="K41" i="9"/>
  <c r="R41" i="9"/>
  <c r="S35" i="9"/>
  <c r="T35" i="9"/>
  <c r="S36" i="9"/>
  <c r="R34" i="9"/>
  <c r="O36" i="9"/>
  <c r="N36" i="9"/>
  <c r="M36" i="9"/>
  <c r="L36" i="9"/>
  <c r="K36" i="9" s="1"/>
  <c r="R36" i="9" s="1"/>
  <c r="T34" i="9"/>
  <c r="T31" i="9"/>
  <c r="T30" i="9"/>
  <c r="S31" i="9"/>
  <c r="S30" i="9"/>
  <c r="R31" i="9"/>
  <c r="K30" i="9"/>
  <c r="R30" i="9"/>
  <c r="Q32" i="9"/>
  <c r="S32" i="9"/>
  <c r="O32" i="9"/>
  <c r="N32" i="9"/>
  <c r="M32" i="9"/>
  <c r="L32" i="9"/>
  <c r="K32" i="9" s="1"/>
  <c r="R32" i="9" s="1"/>
  <c r="Q27" i="9"/>
  <c r="Q9" i="9"/>
  <c r="P27" i="9"/>
  <c r="P9" i="9"/>
  <c r="T27" i="9"/>
  <c r="S22" i="9"/>
  <c r="O27" i="9"/>
  <c r="N27" i="9"/>
  <c r="M27" i="9"/>
  <c r="M9" i="9"/>
  <c r="L27" i="9"/>
  <c r="K27" i="9"/>
  <c r="N22" i="9"/>
  <c r="N9" i="9"/>
  <c r="K22" i="9"/>
  <c r="T21" i="9"/>
  <c r="T20" i="9"/>
  <c r="T19" i="9"/>
  <c r="T18" i="9"/>
  <c r="S21" i="9"/>
  <c r="S20" i="9"/>
  <c r="S18" i="9"/>
  <c r="K21" i="9"/>
  <c r="R21" i="9"/>
  <c r="K20" i="9"/>
  <c r="R20" i="9"/>
  <c r="K19" i="9"/>
  <c r="R19" i="9"/>
  <c r="R18" i="9"/>
  <c r="T22" i="9"/>
  <c r="T15" i="9"/>
  <c r="S15" i="9"/>
  <c r="O15" i="9"/>
  <c r="O9" i="9"/>
  <c r="L15" i="9"/>
  <c r="L9" i="9"/>
  <c r="K9" i="9" s="1"/>
  <c r="R9" i="9" s="1"/>
  <c r="K15" i="9"/>
  <c r="R15" i="9"/>
  <c r="N93" i="3"/>
  <c r="P93" i="3" s="1"/>
  <c r="N80" i="3"/>
  <c r="L80" i="3"/>
  <c r="P80" i="3" s="1"/>
  <c r="O73" i="3"/>
  <c r="M73" i="3"/>
  <c r="P73" i="3" s="1"/>
  <c r="L73" i="3"/>
  <c r="N73" i="3"/>
  <c r="N69" i="3"/>
  <c r="N65" i="3"/>
  <c r="P65" i="3" s="1"/>
  <c r="N52" i="3"/>
  <c r="N34" i="3"/>
  <c r="P32" i="3"/>
  <c r="N30" i="3"/>
  <c r="P30" i="3" s="1"/>
  <c r="P19" i="3"/>
  <c r="N17" i="3"/>
  <c r="N11" i="3"/>
  <c r="N8" i="3"/>
  <c r="P8" i="3" s="1"/>
  <c r="P10" i="3"/>
  <c r="P68" i="3"/>
  <c r="O65" i="3"/>
  <c r="L69" i="3"/>
  <c r="P69" i="3" s="1"/>
  <c r="P64" i="3"/>
  <c r="O57" i="3"/>
  <c r="N57" i="3"/>
  <c r="M57" i="3"/>
  <c r="P57" i="3"/>
  <c r="P96" i="3"/>
  <c r="P91" i="3"/>
  <c r="N89" i="3"/>
  <c r="P89" i="3"/>
  <c r="P87" i="3"/>
  <c r="M85" i="3"/>
  <c r="P85" i="3" s="1"/>
  <c r="P84" i="3"/>
  <c r="O80" i="3"/>
  <c r="M80" i="3"/>
  <c r="P79" i="3"/>
  <c r="P77" i="3"/>
  <c r="P75" i="3"/>
  <c r="P72" i="3"/>
  <c r="O69" i="3"/>
  <c r="M69" i="3"/>
  <c r="P61" i="3"/>
  <c r="O17" i="3"/>
  <c r="M17" i="3"/>
  <c r="L17" i="3"/>
  <c r="P17" i="3" s="1"/>
  <c r="P28" i="3"/>
  <c r="P27" i="3"/>
  <c r="O52" i="3"/>
  <c r="M52" i="3"/>
  <c r="L52" i="3"/>
  <c r="P56" i="3"/>
  <c r="P54" i="3"/>
  <c r="P52" i="3"/>
  <c r="P51" i="3"/>
  <c r="O34" i="3"/>
  <c r="M34" i="3"/>
  <c r="L34" i="3"/>
  <c r="P34" i="3" s="1"/>
  <c r="Q103" i="2"/>
  <c r="R101" i="2"/>
  <c r="R88" i="2"/>
  <c r="R83" i="2"/>
  <c r="Q34" i="2"/>
  <c r="R31" i="2"/>
  <c r="R11" i="2"/>
  <c r="Q11" i="2"/>
  <c r="Q43" i="3"/>
  <c r="P48" i="3"/>
  <c r="P45" i="3"/>
  <c r="P43" i="3"/>
  <c r="Q45" i="3"/>
  <c r="P40" i="3"/>
  <c r="P37" i="3"/>
  <c r="P15" i="3"/>
  <c r="P12" i="3"/>
  <c r="O11" i="3"/>
  <c r="M11" i="3"/>
  <c r="L11" i="3"/>
  <c r="P11" i="3" s="1"/>
  <c r="Q30" i="2"/>
  <c r="Q29" i="2"/>
  <c r="Q27" i="2"/>
  <c r="Q24" i="2"/>
  <c r="R22" i="2"/>
  <c r="Q43" i="2"/>
  <c r="R41" i="2"/>
  <c r="Q73" i="2"/>
  <c r="Q72" i="2"/>
  <c r="Q71" i="2"/>
  <c r="Q70" i="2"/>
  <c r="Q69" i="2"/>
  <c r="R68" i="2"/>
  <c r="Q82" i="2"/>
  <c r="R80" i="2"/>
  <c r="Q92" i="2"/>
  <c r="Q74" i="2"/>
  <c r="Q64" i="2"/>
  <c r="Q45" i="2"/>
  <c r="Q36" i="2"/>
  <c r="P9" i="2"/>
  <c r="O101" i="2"/>
  <c r="M101" i="2"/>
  <c r="Q101" i="2" s="1"/>
  <c r="Q80" i="3" s="1"/>
  <c r="O88" i="2"/>
  <c r="Q88" i="2"/>
  <c r="Q48" i="3" s="1"/>
  <c r="Q34" i="3" s="1"/>
  <c r="O83" i="2"/>
  <c r="Q83" i="2" s="1"/>
  <c r="Q30" i="3" s="1"/>
  <c r="O80" i="2"/>
  <c r="Q80" i="2"/>
  <c r="O68" i="2"/>
  <c r="Q68" i="2"/>
  <c r="O41" i="2"/>
  <c r="Q41" i="2"/>
  <c r="Q51" i="3" s="1"/>
  <c r="O22" i="2"/>
  <c r="Q22" i="2" s="1"/>
  <c r="R9" i="2" s="1"/>
  <c r="O31" i="2"/>
  <c r="N31" i="2"/>
  <c r="N9" i="2"/>
  <c r="M31" i="2"/>
  <c r="Q31" i="2"/>
  <c r="O9" i="2"/>
  <c r="T32" i="9"/>
  <c r="R22" i="9"/>
  <c r="R27" i="9"/>
  <c r="S41" i="9"/>
  <c r="S66" i="9"/>
  <c r="T60" i="9"/>
  <c r="S60" i="9"/>
  <c r="S116" i="9"/>
  <c r="T89" i="9"/>
  <c r="R89" i="9"/>
  <c r="S89" i="9"/>
  <c r="S131" i="9"/>
  <c r="K134" i="9"/>
  <c r="R134" i="9" s="1"/>
  <c r="R146" i="9"/>
  <c r="S146" i="9"/>
  <c r="S9" i="9"/>
  <c r="R94" i="9"/>
  <c r="M9" i="2" l="1"/>
  <c r="Q9" i="2" s="1"/>
  <c r="K182" i="15"/>
  <c r="M182" i="15" s="1"/>
</calcChain>
</file>

<file path=xl/sharedStrings.xml><?xml version="1.0" encoding="utf-8"?>
<sst xmlns="http://schemas.openxmlformats.org/spreadsheetml/2006/main" count="1168" uniqueCount="627">
  <si>
    <t xml:space="preserve">      </t>
  </si>
  <si>
    <t xml:space="preserve">    №</t>
  </si>
  <si>
    <t xml:space="preserve">   Разработчики программы</t>
  </si>
  <si>
    <t xml:space="preserve">                 ( участники)</t>
  </si>
  <si>
    <t xml:space="preserve">                    Капитальное строительство</t>
  </si>
  <si>
    <t xml:space="preserve">в    Варненском    муниципальном    районе </t>
  </si>
  <si>
    <t>областной</t>
  </si>
  <si>
    <t>бюджет</t>
  </si>
  <si>
    <t>всего</t>
  </si>
  <si>
    <t>Ед.</t>
  </si>
  <si>
    <t>измер.</t>
  </si>
  <si>
    <t>Выделяемые  средства</t>
  </si>
  <si>
    <t>млн.руб.</t>
  </si>
  <si>
    <t>Итого по программе</t>
  </si>
  <si>
    <t>Дата</t>
  </si>
  <si>
    <t>принятия</t>
  </si>
  <si>
    <t>№ 119</t>
  </si>
  <si>
    <t>22.12.2011г.</t>
  </si>
  <si>
    <t xml:space="preserve">Наименование  целевой </t>
  </si>
  <si>
    <t>программы</t>
  </si>
  <si>
    <t xml:space="preserve">Социальная поддержка населения </t>
  </si>
  <si>
    <t xml:space="preserve">Варненского    муниципального    района </t>
  </si>
  <si>
    <t>№ 99</t>
  </si>
  <si>
    <t>22.11.2011г.</t>
  </si>
  <si>
    <t>ная районная больница"</t>
  </si>
  <si>
    <t>УСЗН администрации</t>
  </si>
  <si>
    <t>Варненского муницип.р-на</t>
  </si>
  <si>
    <t>Сельские поселения</t>
  </si>
  <si>
    <t>Алексеевское с/поселение</t>
  </si>
  <si>
    <t>Варненское с/поселение</t>
  </si>
  <si>
    <t>Казановское с/поселение</t>
  </si>
  <si>
    <t>Кулевчинское с/поселение</t>
  </si>
  <si>
    <t>Лейпцигское с/поселение</t>
  </si>
  <si>
    <t>Новоуральское с/поселение</t>
  </si>
  <si>
    <t>Капитальный  ремонт многоквартирных</t>
  </si>
  <si>
    <t>домов Варненского муниципального р-на</t>
  </si>
  <si>
    <t>№ 120</t>
  </si>
  <si>
    <t>соц.обслуж-я населения "</t>
  </si>
  <si>
    <t>МУЗ "Варненская централь-</t>
  </si>
  <si>
    <t>источники финансирования</t>
  </si>
  <si>
    <t>фед.</t>
  </si>
  <si>
    <t xml:space="preserve">МУ "Управление </t>
  </si>
  <si>
    <t xml:space="preserve">МУ " Управление </t>
  </si>
  <si>
    <t>инфраструктуры Варненского муницип.р-на</t>
  </si>
  <si>
    <t>№ 13</t>
  </si>
  <si>
    <t xml:space="preserve"> строительства и ЖКХ "</t>
  </si>
  <si>
    <t>Комплексное развитие систем коммуналь-</t>
  </si>
  <si>
    <t xml:space="preserve">Поддержка и развитие дошкольного </t>
  </si>
  <si>
    <t>образования  в Варненском муницип.р-не</t>
  </si>
  <si>
    <t>№ 18</t>
  </si>
  <si>
    <t>14.04.2010 г.</t>
  </si>
  <si>
    <t>Отдел образования</t>
  </si>
  <si>
    <t>администрации</t>
  </si>
  <si>
    <t>т.ч.</t>
  </si>
  <si>
    <t xml:space="preserve"> МУ "Комплексный центр</t>
  </si>
  <si>
    <t xml:space="preserve">Повышение энергетической эффективности </t>
  </si>
  <si>
    <t>экономики Варненского муниципального</t>
  </si>
  <si>
    <t xml:space="preserve">района и сокращения энергетических  </t>
  </si>
  <si>
    <t>издержек в бюджетном секторе</t>
  </si>
  <si>
    <t>№ 53</t>
  </si>
  <si>
    <t>28.07.2010г.</t>
  </si>
  <si>
    <t>Муниципальные предприятия</t>
  </si>
  <si>
    <t>внебюджет.</t>
  </si>
  <si>
    <t>средства</t>
  </si>
  <si>
    <t>Организация здорового питания школьников</t>
  </si>
  <si>
    <t>в образовательных учреждениях</t>
  </si>
  <si>
    <t>№ 75</t>
  </si>
  <si>
    <t>27.10.2010г.</t>
  </si>
  <si>
    <t xml:space="preserve">Организация отдыха,оздоровления и </t>
  </si>
  <si>
    <t>занятости детей в летние каникулы</t>
  </si>
  <si>
    <t>№ 76</t>
  </si>
  <si>
    <t>Директор ДЮСШ</t>
  </si>
  <si>
    <t>Руководители ОУ</t>
  </si>
  <si>
    <t>Центр занятости населения</t>
  </si>
  <si>
    <t>Главы с/поселений</t>
  </si>
  <si>
    <t>Администрация детского дома</t>
  </si>
  <si>
    <t>Отдел культуры</t>
  </si>
  <si>
    <t>Спорткомитет</t>
  </si>
  <si>
    <t>Центр соцзащиты</t>
  </si>
  <si>
    <t xml:space="preserve">Поддержка и развитие малого </t>
  </si>
  <si>
    <t>предпринимательства</t>
  </si>
  <si>
    <t>№ 88</t>
  </si>
  <si>
    <t>02.12.2010г.</t>
  </si>
  <si>
    <t>Комитет экономики</t>
  </si>
  <si>
    <t>ОКС</t>
  </si>
  <si>
    <t>Финансовый отдел</t>
  </si>
  <si>
    <t xml:space="preserve">Социальная поддержка инвалидов </t>
  </si>
  <si>
    <t>№ 113</t>
  </si>
  <si>
    <t>28.12.2010г.</t>
  </si>
  <si>
    <t>МОУ СОШ  с.Кулевчи</t>
  </si>
  <si>
    <t>РОО</t>
  </si>
  <si>
    <t>ГУ ЦЗН Варненского р-на</t>
  </si>
  <si>
    <t>ОФКиС</t>
  </si>
  <si>
    <t>Реализация национального проекта "Доступ-</t>
  </si>
  <si>
    <t>ное и комфортное жильё</t>
  </si>
  <si>
    <t>№ 116</t>
  </si>
  <si>
    <t>Министерство строительства,</t>
  </si>
  <si>
    <t>инфраструктуры и дорожного</t>
  </si>
  <si>
    <t>хоз-ва Челябинской области</t>
  </si>
  <si>
    <t>органы местного самоуправл.</t>
  </si>
  <si>
    <t>( по согласованию)</t>
  </si>
  <si>
    <t>О привлечении и закреплении медицинских</t>
  </si>
  <si>
    <t>кадров МУЗ "Варненская ЦБР"</t>
  </si>
  <si>
    <t>№ 23</t>
  </si>
  <si>
    <t>02.03.2011Г.</t>
  </si>
  <si>
    <t>МУЗ "Варненская ЦРБ"</t>
  </si>
  <si>
    <t>муниципальным имуществом, оценка  недви-</t>
  </si>
  <si>
    <t>жимости,меропр-я по землеустр-ву и земле-</t>
  </si>
  <si>
    <t>№ 50</t>
  </si>
  <si>
    <t>22.04.2011г.</t>
  </si>
  <si>
    <t>МУ "Комитет по управлению</t>
  </si>
  <si>
    <t>имуществом "</t>
  </si>
  <si>
    <t>ческих работников образовательных учреж-</t>
  </si>
  <si>
    <t>"Эффективное использ-е и распоряжение</t>
  </si>
  <si>
    <t>пользованию на территории района"</t>
  </si>
  <si>
    <t>"Кадры.Повышение квалификации педагоги-</t>
  </si>
  <si>
    <t>дений"</t>
  </si>
  <si>
    <t>№ 102</t>
  </si>
  <si>
    <t>Районный отдел образования</t>
  </si>
  <si>
    <t>"Молодёжь Варненского муниципального</t>
  </si>
  <si>
    <t>района"</t>
  </si>
  <si>
    <t>№ 125</t>
  </si>
  <si>
    <t>Отдел по делам молодёжи</t>
  </si>
  <si>
    <t>отдел ВКЧО по г.Карталы,</t>
  </si>
  <si>
    <t>Карталинскому и Варненскому</t>
  </si>
  <si>
    <t>районах"</t>
  </si>
  <si>
    <t>Отдел по делам несовершен-</t>
  </si>
  <si>
    <t>нолетних и защите их прав</t>
  </si>
  <si>
    <t>МУК"МСКО Варненский РДК"</t>
  </si>
  <si>
    <t>отдел ЗАГС</t>
  </si>
  <si>
    <t>"Снижение рисков и смягчение последст-</t>
  </si>
  <si>
    <t xml:space="preserve">вий чрезвычайных ситуаций природного и </t>
  </si>
  <si>
    <t>техногенного характера в Варненском</t>
  </si>
  <si>
    <t>муниципальном районе"</t>
  </si>
  <si>
    <t>№ 27</t>
  </si>
  <si>
    <t>21.02.2012г.</t>
  </si>
  <si>
    <t>Отдел по делам ГО И ЧС</t>
  </si>
  <si>
    <t>Разработчики программы</t>
  </si>
  <si>
    <t xml:space="preserve"> Всего на 2013 год</t>
  </si>
  <si>
    <t>млн.руб</t>
  </si>
  <si>
    <t>проверка</t>
  </si>
  <si>
    <t>контрольн.</t>
  </si>
  <si>
    <t>?</t>
  </si>
  <si>
    <t>Варнен.муницип.р-на</t>
  </si>
  <si>
    <t>О привлечении и закреплении медицинск.</t>
  </si>
  <si>
    <t xml:space="preserve">                    Наименование программы</t>
  </si>
  <si>
    <t>соц.обслуживания населения "</t>
  </si>
  <si>
    <t xml:space="preserve">МУ   " Управление </t>
  </si>
  <si>
    <t xml:space="preserve">МУ  "Комитет по управлению </t>
  </si>
  <si>
    <t>имуществом"</t>
  </si>
  <si>
    <t>№120</t>
  </si>
  <si>
    <t>Эффективное использ-е и распоряжение</t>
  </si>
  <si>
    <t>муницип.имуществом, оценка недвиж-ти.</t>
  </si>
  <si>
    <t>меропр-я по землеуст-ву и землепольз-ю"</t>
  </si>
  <si>
    <t>тыс.руб.</t>
  </si>
  <si>
    <t>№ 115</t>
  </si>
  <si>
    <t>Реализация национального проекта"Обра-</t>
  </si>
  <si>
    <t>зование" на территории Варненского муни-</t>
  </si>
  <si>
    <t>Пожарная безопастность образовательных</t>
  </si>
  <si>
    <t xml:space="preserve">учреждений на территории Варненского </t>
  </si>
  <si>
    <t>ципального района на 2012 год</t>
  </si>
  <si>
    <t>муниципального района на 2012 год</t>
  </si>
  <si>
    <t>цифры по своду</t>
  </si>
  <si>
    <t>в образовательных учреждениях Варненс.</t>
  </si>
  <si>
    <t>муницип.района на период с 2011 по 2015годы</t>
  </si>
  <si>
    <t xml:space="preserve"> Организация отдыха,оздоровления и занятости </t>
  </si>
  <si>
    <t>детей в летние каникулы 2011-2014г.г.</t>
  </si>
  <si>
    <t>? бюджет</t>
  </si>
  <si>
    <t>Кадры.Повышение квалификации педагогичес-</t>
  </si>
  <si>
    <t>ких работников образовательных учреждений</t>
  </si>
  <si>
    <t>на 2011-2015г.г.</t>
  </si>
  <si>
    <t xml:space="preserve"> Районный отдел образования </t>
  </si>
  <si>
    <t>14.04.2010г.</t>
  </si>
  <si>
    <t>Поддержка и развитие дошкольного образо-</t>
  </si>
  <si>
    <t>вания в Варненском муниципальном районе</t>
  </si>
  <si>
    <t>на 2010-2014 годы</t>
  </si>
  <si>
    <t>Управление социальной защиты</t>
  </si>
  <si>
    <t>населения (УСЗН)</t>
  </si>
  <si>
    <t>Всего на год:</t>
  </si>
  <si>
    <t>Всего на год :</t>
  </si>
  <si>
    <t>Социальная поддержка инвалидов в Варнен-</t>
  </si>
  <si>
    <t>ском муниципальном районе на 2010-2015 годы</t>
  </si>
  <si>
    <t>муницип.</t>
  </si>
  <si>
    <t>Социальная поддержка населения  Варнен-</t>
  </si>
  <si>
    <t>ского муниципального района на 2012-2014 годы</t>
  </si>
  <si>
    <t>Капитальное строительство в Варненском муни-</t>
  </si>
  <si>
    <t>ципальном районе на 2012-2014 годы</t>
  </si>
  <si>
    <t>№72</t>
  </si>
  <si>
    <t>22.08.2008г.</t>
  </si>
  <si>
    <t>Чистая вода на 2009-2020 годы</t>
  </si>
  <si>
    <t xml:space="preserve">Государственное учреждение центра </t>
  </si>
  <si>
    <t>занятости населения</t>
  </si>
  <si>
    <t>По организации временного трудоустройства</t>
  </si>
  <si>
    <t>несовершеннолетних граждан в возрасте</t>
  </si>
  <si>
    <t>от 14 до 18 лет в Варненском муниципальном</t>
  </si>
  <si>
    <t>районе на 2013 год</t>
  </si>
  <si>
    <t>№ 127</t>
  </si>
  <si>
    <t>№  126</t>
  </si>
  <si>
    <t>По организации оплачиваемых общественных</t>
  </si>
  <si>
    <t>работ в Варненском муниципальном районе</t>
  </si>
  <si>
    <t>на 2013 год</t>
  </si>
  <si>
    <t>Отдел Архитектуры и градостроитель-</t>
  </si>
  <si>
    <t>ства Варненского муниципального</t>
  </si>
  <si>
    <t>района</t>
  </si>
  <si>
    <t xml:space="preserve">"Доступное и комфортное жильё- гражданам </t>
  </si>
  <si>
    <t>России" в Варненском муниципальном</t>
  </si>
  <si>
    <t>районе на 2011-2015 годы</t>
  </si>
  <si>
    <t>№116</t>
  </si>
  <si>
    <t>Отдел по физической культуре и спорту</t>
  </si>
  <si>
    <t xml:space="preserve">администрации Варненского муници- </t>
  </si>
  <si>
    <t>пального района</t>
  </si>
  <si>
    <t>№ 68</t>
  </si>
  <si>
    <t>22.09.2009г.</t>
  </si>
  <si>
    <t xml:space="preserve">Развитие физической культуры и спорта в </t>
  </si>
  <si>
    <t>Варненском муниципальном районе на ?</t>
  </si>
  <si>
    <t>№ 100</t>
  </si>
  <si>
    <t>Допризывная подготовка молодёжи Варненс-</t>
  </si>
  <si>
    <t>кого муниципального района на  ?</t>
  </si>
  <si>
    <t>Молодёжь Варненского муниципального района</t>
  </si>
  <si>
    <t>на 2012-2014 годы</t>
  </si>
  <si>
    <t>Отдел по делам ГО и ЧС</t>
  </si>
  <si>
    <t>Снижение рисков и смягчение последствий</t>
  </si>
  <si>
    <t>чрезвычайных ситуаций природного и техноген-</t>
  </si>
  <si>
    <t>ного характера в Варненском муниципальном</t>
  </si>
  <si>
    <t>районе на 2012-2014 годы</t>
  </si>
  <si>
    <t>Отдел информационных технологий</t>
  </si>
  <si>
    <t>администрации Варненского муници-</t>
  </si>
  <si>
    <t>№ 34</t>
  </si>
  <si>
    <t>22.03.2011г.</t>
  </si>
  <si>
    <t>Информатизация Варненского муниципального</t>
  </si>
  <si>
    <t>района на ?</t>
  </si>
  <si>
    <t>№ 87</t>
  </si>
  <si>
    <t>Развитие муниципальной службы Варненского</t>
  </si>
  <si>
    <t>Отдел кадров</t>
  </si>
  <si>
    <t>Отдел экономики</t>
  </si>
  <si>
    <t xml:space="preserve">Программа поддержки и развития малого и </t>
  </si>
  <si>
    <t xml:space="preserve">среднего предринимательства в Варненском </t>
  </si>
  <si>
    <t>муниципальном районе на 2011-2013 годы</t>
  </si>
  <si>
    <t>(РОО)</t>
  </si>
  <si>
    <t>Отделение государственной инспекции</t>
  </si>
  <si>
    <t>безопасности дорожного движения</t>
  </si>
  <si>
    <t>( ОГИБДД)</t>
  </si>
  <si>
    <t>№ 121</t>
  </si>
  <si>
    <t>Программа повышения безопасности дорожного</t>
  </si>
  <si>
    <t>движения и создания безопасных условий</t>
  </si>
  <si>
    <t>движения пешеходов на   ?</t>
  </si>
  <si>
    <t xml:space="preserve"> Целевые  программы  на   2013 год</t>
  </si>
  <si>
    <t>* в связи с тем , что бюджет района не разработан и не принят на 2012 год, нет возможности проставит объемы  финансирования муниципальных и ведомственных программ  на 2012 год.</t>
  </si>
  <si>
    <t>Перечень муниципальных программ</t>
  </si>
  <si>
    <t xml:space="preserve">№ </t>
  </si>
  <si>
    <t xml:space="preserve"> Программа "Развитие сельского хозяйства в Варненском муниципальном районе" на 2008-2012 годы</t>
  </si>
  <si>
    <t>МЦП «Капитальное строительство в Варненском муниципальном районе на 2012-2014 годы»</t>
  </si>
  <si>
    <t>МЦП " Чистая вода на 2009-2020 годы "</t>
  </si>
  <si>
    <t>МЦП реализации приоритетного национального проекта «Образование» на территории Варненского муниципального района на 2012 год</t>
  </si>
  <si>
    <t>МЦП  реализации приоритетного национального проекта "Здоровье" на территории Варненского муниципального района на 2009-2012 годы</t>
  </si>
  <si>
    <t>МЦП «Социальная поддержка населения Варненского муниципального района на 2012-2014 годы»</t>
  </si>
  <si>
    <t>МЦП " Развитие физической культуры и спорта в Варненском муниципальном районе на 2009-2012 годы"</t>
  </si>
  <si>
    <t>МЦП «Капитальный ремонт многоквартирных домов Варненского муниципального района на 2012-2013 годы»</t>
  </si>
  <si>
    <t>МЦП комплексного развития систем коммунальной инфраструктуры  Варненского муниципальном района на 2010-2015 годы</t>
  </si>
  <si>
    <t>МЦП «Пожарная безопасность образовательных учреждений на территории Варненского муниципального района на 2012 год»</t>
  </si>
  <si>
    <t>МЦП «Поддержка и развитие дошкольного образования в  Варненском муниципальном районе на 2010-2012 годы»</t>
  </si>
  <si>
    <t>МЦП повышения энергетической эффективности экономики на  Варненского муниципального района и сокращения энергетических издержек в бюджетном секторе на 2010-2020 годы</t>
  </si>
  <si>
    <t>МЦП  "Организация здорового питания школьников в образовательных учреждениях Варненского муниципального района на период с  2011 по 2015 годы"</t>
  </si>
  <si>
    <t>МЦП"Организация отдыха,оздоровления и занятости детей в летние каникулы 2011-2014 годы"</t>
  </si>
  <si>
    <t>МЦП развития муниципальной службы Варненского муниципального района на 2011-2012 годы</t>
  </si>
  <si>
    <t>МЦП  поддержки и развития малого и среднего предпринимательства в Варненском муниципальном районе на 2011-2013 годы</t>
  </si>
  <si>
    <t>МЦП допризывной подготовки молодёжи Варненского муниципального района на 2010-2012 годы</t>
  </si>
  <si>
    <t>МЦП "Социальная поддержка инвалидов  в Варненском муниципальном районе на 2010-2015 годы"</t>
  </si>
  <si>
    <t>МЦП повышения безопасности дорожного движения и создание безопасных условий для движения пешеходов   в Варненском муниципальном районе на 2012 год</t>
  </si>
  <si>
    <t>МЦП "Доступное и комфортное жильё-гражданам России" в  Варненском муниципальном районе на 2011-2015 годы</t>
  </si>
  <si>
    <t>МЦП "О привлечении и закреплении медицинских кадров МУЗ "Варненская ЦРБ" на 2011-2013 годы</t>
  </si>
  <si>
    <t>МЦП информатизации Варненского муниципального района на 2011-2012 годы</t>
  </si>
  <si>
    <t>МЦП "Эффективное использование и распоряжение муниципальным имуществом, оценка недвижимости, мероприятия по землеустройству и землепользованию на территории Варненского муниципального района на 2011-2013 годы"</t>
  </si>
  <si>
    <t>МЦП "По организации временного трудоустройства несовершеннолетних граждан в возрасте от 14 до 18 лет в Варненском муниципальном  районе на 2012 год"</t>
  </si>
  <si>
    <t>МЦП "По организации оплачиваемых общественных работ в Варненском муниципальном районе на 2012 год"</t>
  </si>
  <si>
    <t>МЦП "Кадры.Повышение квалификации педагогических работников образовательных учреждений "на 2011-2015 годы</t>
  </si>
  <si>
    <t>МЦП "Молодёжь  Варненского муниципального района " на 2012-2014 годы</t>
  </si>
  <si>
    <t>МЦП "Повышения качества государственных и муниципальных услуг на базе многофункционального центра предоставления государственных и муниципальных услуг  в  Варненском муниципальном районе на 2012 год"</t>
  </si>
  <si>
    <t>МЦП "Снижение рисков и смягчение последствий чрезвычайных ситуаций природного и техногенного характера в Варненском муниципальном районе»</t>
  </si>
  <si>
    <t>Дата принятия</t>
  </si>
  <si>
    <t>№ 41 от 26.06.2008г.</t>
  </si>
  <si>
    <t>№ 119 от 22.12.2011г.</t>
  </si>
  <si>
    <t>№ 72 от 22.08.2008г.</t>
  </si>
  <si>
    <t>№ 115 от 22.12.2011г.</t>
  </si>
  <si>
    <t>№ 10 от 18.02.2009г.</t>
  </si>
  <si>
    <t>№ 99 от 22.11.2011г.</t>
  </si>
  <si>
    <t>№ 68 от 22.09.2009г.</t>
  </si>
  <si>
    <t>№ 120 от 22.12.2011г.</t>
  </si>
  <si>
    <t>№ 13 от 14.04.2010г.</t>
  </si>
  <si>
    <t>№ 116 от 22.12.2011г.</t>
  </si>
  <si>
    <t>№ 18 от 14.04.2010г.</t>
  </si>
  <si>
    <t>№ 53 от 28.07.2010г.</t>
  </si>
  <si>
    <t>№ 75 от 27.10.2010г.</t>
  </si>
  <si>
    <t>№ 76 от 27.10.2010г.</t>
  </si>
  <si>
    <t>№ 87 от 02.12.2010г.</t>
  </si>
  <si>
    <t>№ 88 от 02.12.2010г.</t>
  </si>
  <si>
    <t>№ 100 от 02.12.2010г.</t>
  </si>
  <si>
    <t>№ 113 от 28.12.2010г.</t>
  </si>
  <si>
    <t>№ 121 от 22.12.2011г.</t>
  </si>
  <si>
    <t>№ 116 от 28.12.2010г.</t>
  </si>
  <si>
    <t>№ 23 от 02.03.2011г.</t>
  </si>
  <si>
    <t>№ 34 от 22.03.2011г.</t>
  </si>
  <si>
    <t>№ 50 от 22.04.2011г.</t>
  </si>
  <si>
    <t>№ 126 от 22.12.2011г.</t>
  </si>
  <si>
    <t>№ 127 от 22.12.2011г.</t>
  </si>
  <si>
    <t>№ 102 от 22.11.2011г.</t>
  </si>
  <si>
    <t>№ 125 от 22.12.2011г.</t>
  </si>
  <si>
    <t>№ 27 от 21.02.2012г.</t>
  </si>
  <si>
    <r>
      <t xml:space="preserve">недействующие в </t>
    </r>
    <r>
      <rPr>
        <b/>
        <sz val="16"/>
        <color indexed="8"/>
        <rFont val="Times New Roman"/>
        <family val="1"/>
        <charset val="204"/>
      </rPr>
      <t>2013</t>
    </r>
    <r>
      <rPr>
        <b/>
        <sz val="14"/>
        <color indexed="8"/>
        <rFont val="Times New Roman"/>
        <family val="1"/>
        <charset val="204"/>
      </rPr>
      <t xml:space="preserve"> году</t>
    </r>
  </si>
  <si>
    <t>№</t>
  </si>
  <si>
    <t xml:space="preserve"> Целевые  программы Варненского муниципального района</t>
  </si>
  <si>
    <t xml:space="preserve">Муниципальные целевые  программы </t>
  </si>
  <si>
    <t>Варненского муниципального района на 2012 год</t>
  </si>
  <si>
    <t>Варненского муниципального района на 2013 год</t>
  </si>
  <si>
    <t xml:space="preserve">Целевые программы </t>
  </si>
  <si>
    <t>О принятии муниципальной целевой Программы реализации приоритетного национального проекта "Образование" на территории Варненского муниципального района на 2012 год</t>
  </si>
  <si>
    <t>О принятии муниципальной целевой Программы реализации приоритетного национального проекта  "Здоровье" на территории Варненского муниципального района на 2009 -2012 годы</t>
  </si>
  <si>
    <t>О принятии муниципальной целевой Программы реализации приоритетного национального проекта  "Доступное и комфортное жильё - гражданам России" на территории Варненского муниципального района на 2011 -2015 годы</t>
  </si>
  <si>
    <t>приоритетных национальных проектов</t>
  </si>
  <si>
    <t xml:space="preserve">Принятые программы реализации </t>
  </si>
  <si>
    <t>на территории Варненского муниципального района   на   2012 год</t>
  </si>
  <si>
    <t>№  5  от 25.01.2012г.</t>
  </si>
  <si>
    <t>№ решения, дата принятия,</t>
  </si>
  <si>
    <t>наименование решений</t>
  </si>
  <si>
    <t>на 2012 год</t>
  </si>
  <si>
    <t>п/п</t>
  </si>
  <si>
    <t xml:space="preserve">О принятии муниципальной целевой </t>
  </si>
  <si>
    <t xml:space="preserve">План по финансированию  нац проектов и муниципальных целевых программ </t>
  </si>
  <si>
    <t>По</t>
  </si>
  <si>
    <t>программе</t>
  </si>
  <si>
    <t>на 2012 г.</t>
  </si>
  <si>
    <t>исполнено</t>
  </si>
  <si>
    <t>на  01.07.</t>
  </si>
  <si>
    <t>№ 119  от 22.12.2011г.</t>
  </si>
  <si>
    <t>№ 99  от 22.11.2011г.</t>
  </si>
  <si>
    <t>№ 68  от 22.09.2009 г.</t>
  </si>
  <si>
    <t>Программы " Развитие физической культуры и</t>
  </si>
  <si>
    <t>спорта на  2009 - 2012 годы "</t>
  </si>
  <si>
    <t>№ 13  от 14.04.2010 г.</t>
  </si>
  <si>
    <t>ифраструктуры на 2010 - 2015 годы"</t>
  </si>
  <si>
    <t>Программы " Пожарная безопасность образовательных</t>
  </si>
  <si>
    <t>учреждений на  2012 год "</t>
  </si>
  <si>
    <t>№ 18  от  14.04.2010 г.</t>
  </si>
  <si>
    <t xml:space="preserve"> О  принятии  муниципальной  целевой Программы</t>
  </si>
  <si>
    <t>" Поддержка и развитие дошкольного образования на 2010 -</t>
  </si>
  <si>
    <t xml:space="preserve"> - 2014 годы "</t>
  </si>
  <si>
    <t>О принятии муниципальной целевой Программы</t>
  </si>
  <si>
    <t>" Комплексное развитие системы коммунальной</t>
  </si>
  <si>
    <t xml:space="preserve"> О принятии муниципальной целевой  Программы</t>
  </si>
  <si>
    <t>" Социальная поддержка населения на 2012 - 2014 годы"</t>
  </si>
  <si>
    <t xml:space="preserve"> " Капитальное строительство на 2012 -2014 годы "</t>
  </si>
  <si>
    <t>О принятии муниципальной целевой  Программы</t>
  </si>
  <si>
    <t xml:space="preserve"> реализации приоритетного  национального проекта</t>
  </si>
  <si>
    <t xml:space="preserve"> " Доступное и комфортное жильё - гражданам России "</t>
  </si>
  <si>
    <t xml:space="preserve"> О принятии муниципальной целевой Программы</t>
  </si>
  <si>
    <t xml:space="preserve"> реализации приоритетного национального проекта</t>
  </si>
  <si>
    <t xml:space="preserve"> " Образование "</t>
  </si>
  <si>
    <t xml:space="preserve"> " Повышения энергетической эффективности экономики</t>
  </si>
  <si>
    <t>Варненского муниципального района и сокращения энергетичес-</t>
  </si>
  <si>
    <t>ких издержек в бюджетном секторе на 2010 - 2020 годы "</t>
  </si>
  <si>
    <t>№ 53  от  28.07.2010 г.</t>
  </si>
  <si>
    <t>№  75  от  27.10.2010 г.</t>
  </si>
  <si>
    <t>" Организация здорового питания школьников в образовательных</t>
  </si>
  <si>
    <t>учреждениях Варненского муниципального  района на период</t>
  </si>
  <si>
    <t>с  2011 по 2015 годы "</t>
  </si>
  <si>
    <t>№  76  от  27.10.2010 г.</t>
  </si>
  <si>
    <t>" Организация отдыха, оздоровления и занятости детей в</t>
  </si>
  <si>
    <t>летние каникулы  на 2011-2014 годы "</t>
  </si>
  <si>
    <t>" Развитие муниципальной службы в Варненском муниципальном</t>
  </si>
  <si>
    <t>районе на 2009 - 2010 года "</t>
  </si>
  <si>
    <t>"Поддержки и развития малого и среднего предпринимательства"</t>
  </si>
  <si>
    <t>№  87  от  02.12.2010 г.</t>
  </si>
  <si>
    <t>№  88  от  02.12.2010 г.</t>
  </si>
  <si>
    <t xml:space="preserve">" Социальная поддержка инвалидов в Варненском </t>
  </si>
  <si>
    <t>муниципальном районе на 2010 - 2015 годы "</t>
  </si>
  <si>
    <t>№  113  от  28.12.2010 г.</t>
  </si>
  <si>
    <t>№  121  от  22.12.2011 г.</t>
  </si>
  <si>
    <t>" Повышение безопасности дорожного движения и создание</t>
  </si>
  <si>
    <t>безопасных условий для движения пешеходов в Варненском</t>
  </si>
  <si>
    <t>муниципальном районе на 2012 год "</t>
  </si>
  <si>
    <t>" О привлечении и закреплении медицинских кадров  МУЗ</t>
  </si>
  <si>
    <t>" Варненская ЦРБ "</t>
  </si>
  <si>
    <t>№  34  от  22.03.2011 г.</t>
  </si>
  <si>
    <t xml:space="preserve">" Информатизация Варненского муниципального района  на </t>
  </si>
  <si>
    <t xml:space="preserve">  2011 - 2012 годы "</t>
  </si>
  <si>
    <t>№  50  от  22.04.2011 г.</t>
  </si>
  <si>
    <t xml:space="preserve">" Эффективное использование и распоряжение муниципальным </t>
  </si>
  <si>
    <t xml:space="preserve">имуществом, оценка недвижимости, мероприятия по </t>
  </si>
  <si>
    <t>землеустройству и землепользованию на территории Варненского</t>
  </si>
  <si>
    <t>муниципального района на 2011 - 2013 годы "</t>
  </si>
  <si>
    <t>№  23  от  02.03.2011 г.</t>
  </si>
  <si>
    <t>№  125  от  22.12.2011 г.</t>
  </si>
  <si>
    <t>" Молодёжь  Варненского муниципального района на 2012-2014 г.г."</t>
  </si>
  <si>
    <t>"Повышение качества государственных и муниципальных услуг</t>
  </si>
  <si>
    <t xml:space="preserve">на базе многофункционального центра предоставления </t>
  </si>
  <si>
    <t xml:space="preserve">государственных и муниципальных услуг в Варненском </t>
  </si>
  <si>
    <t>муниципальном районе на 2012 год"</t>
  </si>
  <si>
    <t>№  05  от  25.01.2012 г.</t>
  </si>
  <si>
    <t xml:space="preserve"> " Здоровье "на территории Варненского муниципального района </t>
  </si>
  <si>
    <t>на 2009 - 2012 годы "</t>
  </si>
  <si>
    <t>№ 116  от 22.12.2011 г.</t>
  </si>
  <si>
    <t>по  Варненскому муниципальному  району на 2012 год, тыс.руб.</t>
  </si>
  <si>
    <t>Заказчик-</t>
  </si>
  <si>
    <t>координатор</t>
  </si>
  <si>
    <t xml:space="preserve">муниципального района  </t>
  </si>
  <si>
    <t xml:space="preserve">    МУ "Комплексный центр</t>
  </si>
  <si>
    <t xml:space="preserve"> района на 2012-2013 г.г.</t>
  </si>
  <si>
    <t>муниципального района</t>
  </si>
  <si>
    <t xml:space="preserve">образования на 2010-2014 г.г.в Варненском </t>
  </si>
  <si>
    <t>муниципальном районе</t>
  </si>
  <si>
    <t>издержек в бюджетном секторе на 2010-2020г.г.</t>
  </si>
  <si>
    <t xml:space="preserve">в образовательных учреждениях Варненского </t>
  </si>
  <si>
    <t>муниципального района на период с 2011-2015г.г.</t>
  </si>
  <si>
    <t>занятости детей в летние каникулы на</t>
  </si>
  <si>
    <t>2011-2014 г.г.</t>
  </si>
  <si>
    <t>предпринимательства на 2011-2013 г.г.</t>
  </si>
  <si>
    <t>Поддержка и развитие малого и среднего</t>
  </si>
  <si>
    <t xml:space="preserve">Социальная поддержка инвалидов  в </t>
  </si>
  <si>
    <t xml:space="preserve">Варненском муниципальном районе на </t>
  </si>
  <si>
    <t xml:space="preserve">на территории Варненского муниципального </t>
  </si>
  <si>
    <t>района на 2011-2015 г.г.</t>
  </si>
  <si>
    <t>кадров МУЗ "Варненская ЦРБ" на 2011-2013 г.г.</t>
  </si>
  <si>
    <t xml:space="preserve">жимости,меропр-я по землеустройству и </t>
  </si>
  <si>
    <t>дений на 2011-2015 г.г."</t>
  </si>
  <si>
    <t>района на 2012-2014 г.г."</t>
  </si>
  <si>
    <t>муниципальном районе на 2012-2014 г.г."</t>
  </si>
  <si>
    <t>2011-2015 г.г.</t>
  </si>
  <si>
    <t>ное и комфортное жильё- гражданам России"</t>
  </si>
  <si>
    <t>№ 37 от 18.04.2012г.</t>
  </si>
  <si>
    <t>"Комплексные меры по противодействию</t>
  </si>
  <si>
    <t>злоупотреблению наркотикам и их незаконному</t>
  </si>
  <si>
    <t>обороту  в Варненском муниципальном районе</t>
  </si>
  <si>
    <t>на 2012-2015 г.г.</t>
  </si>
  <si>
    <t>№ 40 от 18.04.2012г.</t>
  </si>
  <si>
    <t>"Содержание,ремонт и кап.ремонт автомо-</t>
  </si>
  <si>
    <t xml:space="preserve">бильных дорог общего пользования на </t>
  </si>
  <si>
    <t>2012-2014г.г."</t>
  </si>
  <si>
    <t>"Чистая вода на 2009-2020 годы"</t>
  </si>
  <si>
    <t>№ 05 от 25.01.2012г.</t>
  </si>
  <si>
    <t>МЦП"Содержание,ремонт и капремонт автомобильных дорог общего пользования на 2012-2014 г.г."</t>
  </si>
  <si>
    <t>МЦП"Комплексные меры по противодействию злоупотреблению наркотикам и их незаконному обороту в Варненском муниципальном районе на 2012-2015 г.г."</t>
  </si>
  <si>
    <t>МЦП "Снижение рисков и смягчение последствий чрезвычайных ситуаций природного и техногенного характера в Варненском муниципальном районе на 2012-2014 г.г.»</t>
  </si>
  <si>
    <t>МЦП "Кадры.Повышение квалификации педагогических работников образовательных учреждений  на 2011-2015 годы"</t>
  </si>
  <si>
    <t xml:space="preserve">"Развитие сельского хозяйства в Варненском </t>
  </si>
  <si>
    <t>муниципальном районе на 2008-2012 г.г."</t>
  </si>
  <si>
    <t>проекта "Образование" на территории Варнен-</t>
  </si>
  <si>
    <t>№  115 от 22.12.2011г.</t>
  </si>
  <si>
    <t>№  41 от 26.06.2008г.</t>
  </si>
  <si>
    <t>№ 10 от 18.02.2009 г.</t>
  </si>
  <si>
    <t xml:space="preserve">"Реализация приоритетного национального </t>
  </si>
  <si>
    <t>ского муниципального района на 2012 год"</t>
  </si>
  <si>
    <t>проекта "Здоровье" на территории Варнен-</t>
  </si>
  <si>
    <t>№ 68 от 22.09.2009 г.</t>
  </si>
  <si>
    <t xml:space="preserve">"Развитие физической культуры и спорта в </t>
  </si>
  <si>
    <t>Варненском муницип. районе на 2009-2012г.г."</t>
  </si>
  <si>
    <t>№ 116 от 22.12.2011 г.</t>
  </si>
  <si>
    <t xml:space="preserve">"Пожарная безопасность образовательных </t>
  </si>
  <si>
    <t>учреждений на территории Варненского муници-</t>
  </si>
  <si>
    <t>пального района на 2012 год"</t>
  </si>
  <si>
    <t>№ 87 от 02.12.2010 г.</t>
  </si>
  <si>
    <t>"Развитие муниципальной службы Варненского</t>
  </si>
  <si>
    <t>муниципального района на 2011-2012 годы"</t>
  </si>
  <si>
    <t>№ 100 от 02.12.2010 г.</t>
  </si>
  <si>
    <t>"Повышение безопасности дорожного движения</t>
  </si>
  <si>
    <t>и создание безопасных условий для движения</t>
  </si>
  <si>
    <t>пешеходов в Варненском муницип.р-не на 2012г"</t>
  </si>
  <si>
    <t>№ 121 от 22.12.2011 г.</t>
  </si>
  <si>
    <t>"Допризывная подготовка молодёжи Варненского</t>
  </si>
  <si>
    <t>района на 2010-2012 годы"</t>
  </si>
  <si>
    <t>№ 34 от 22.03.2011 г.</t>
  </si>
  <si>
    <t>района на 2011-2012 годы"</t>
  </si>
  <si>
    <t>№ 126 от 22.12.2011 г.</t>
  </si>
  <si>
    <t>"Организация временного трудоустройства</t>
  </si>
  <si>
    <t>несовершеннолетних граждан в возрвсте от 14 до</t>
  </si>
  <si>
    <t>18 лет в Варненском муницип.районе на 2012 год</t>
  </si>
  <si>
    <t>№ 127 от 22.12.2011 г.</t>
  </si>
  <si>
    <t>"Организация оплачиваемых общественных работ</t>
  </si>
  <si>
    <t>в Варненском муниципальном районе на 2012 год"</t>
  </si>
  <si>
    <t>№ 05 от 25.01.2012 г.</t>
  </si>
  <si>
    <t>"Повышение качества государственных и муници-</t>
  </si>
  <si>
    <t xml:space="preserve">пальных услуг на базе многофункционального </t>
  </si>
  <si>
    <t>центра предоставления государст.и муницип.</t>
  </si>
  <si>
    <t>услуг на 2012 год"</t>
  </si>
  <si>
    <t>област.</t>
  </si>
  <si>
    <t xml:space="preserve">Предусмотрено </t>
  </si>
  <si>
    <t>(МО )</t>
  </si>
  <si>
    <t>т.ч.  источники финансирования</t>
  </si>
  <si>
    <t>%</t>
  </si>
  <si>
    <t xml:space="preserve">Фактически </t>
  </si>
  <si>
    <t>МЦП</t>
  </si>
  <si>
    <t>от плана</t>
  </si>
  <si>
    <t>на 2012год,</t>
  </si>
  <si>
    <t>исполнения</t>
  </si>
  <si>
    <t>от предусм.в бюджете</t>
  </si>
  <si>
    <t xml:space="preserve"> + ,     -</t>
  </si>
  <si>
    <t xml:space="preserve"> Всего на 2012 год</t>
  </si>
  <si>
    <t>Администрация</t>
  </si>
  <si>
    <t>Варненского</t>
  </si>
  <si>
    <t>муниципального</t>
  </si>
  <si>
    <t xml:space="preserve"> </t>
  </si>
  <si>
    <t xml:space="preserve">УСЗН </t>
  </si>
  <si>
    <t>с/поселения</t>
  </si>
  <si>
    <t>в  бюджете  МО</t>
  </si>
  <si>
    <t>Предусмотрено  программой, тыс.руб</t>
  </si>
  <si>
    <t>тыс.руб</t>
  </si>
  <si>
    <t>Факт. исполнение</t>
  </si>
  <si>
    <t xml:space="preserve">   Разработчики  программы</t>
  </si>
  <si>
    <t>муницип.р-на</t>
  </si>
  <si>
    <t>МУ"Управление строит-ва и ЖКХ"</t>
  </si>
  <si>
    <t>МУ"Центр соцзащиты"</t>
  </si>
  <si>
    <t>УСЗН</t>
  </si>
  <si>
    <t>Министерство</t>
  </si>
  <si>
    <t>строительства,</t>
  </si>
  <si>
    <t>инфраструктуры</t>
  </si>
  <si>
    <t xml:space="preserve">и дорожного </t>
  </si>
  <si>
    <t>хозяйства</t>
  </si>
  <si>
    <t xml:space="preserve">Администрация </t>
  </si>
  <si>
    <t>Варненского муниципального</t>
  </si>
  <si>
    <t>"О привлечении и закреплении медицинских</t>
  </si>
  <si>
    <t>МУ "Варненская ЦРБ"</t>
  </si>
  <si>
    <t>Администрация МО</t>
  </si>
  <si>
    <t>МУ"Комитет по управл-ю имущ."</t>
  </si>
  <si>
    <t>Варненский РДК</t>
  </si>
  <si>
    <t>ОВД Варненского р-на</t>
  </si>
  <si>
    <t>субсидии област.бюджета</t>
  </si>
  <si>
    <t>Отдел по физич.</t>
  </si>
  <si>
    <t>культуре</t>
  </si>
  <si>
    <t>Отдел по физ.культуре и спорту</t>
  </si>
  <si>
    <t>Отдел кадров администр.</t>
  </si>
  <si>
    <t>МУ " Управление строит.и ЖКХ"</t>
  </si>
  <si>
    <t>С/поселения</t>
  </si>
  <si>
    <t>Отдел информац. технологий</t>
  </si>
  <si>
    <t>ГУ   " ЦЗН "</t>
  </si>
  <si>
    <t>Администрация муницип.р-на</t>
  </si>
  <si>
    <t>областной бюджет</t>
  </si>
  <si>
    <t>Фин.управление</t>
  </si>
  <si>
    <t>Финуправление</t>
  </si>
  <si>
    <t>РДК</t>
  </si>
  <si>
    <t>землепольз. на территории р-на на 2011-2013г.г.</t>
  </si>
  <si>
    <t>строительства и ЖКХ "</t>
  </si>
  <si>
    <t xml:space="preserve"> Капитальное строительство </t>
  </si>
  <si>
    <t xml:space="preserve">на 2012-2016 г.г.в  Варненском    </t>
  </si>
  <si>
    <t xml:space="preserve">на 2012-2014 г.г. Варненского  </t>
  </si>
  <si>
    <t>Капитальный  ремонт многокв.</t>
  </si>
  <si>
    <t>домов Варненского муницип.</t>
  </si>
  <si>
    <t>Варненского муниципального р-на</t>
  </si>
  <si>
    <t>Комплексное развитие систем ком-</t>
  </si>
  <si>
    <t>мунальн.инфраструктуры на 2010-2015г.г.</t>
  </si>
  <si>
    <t>экономики Варненского муниципальн.</t>
  </si>
  <si>
    <t>Информация о  результатах  реализации  муниципальных  целевых  программ  в  2012  году (1 полугодие)</t>
  </si>
  <si>
    <t>" Капитальный ремонт и ремонт дворовых</t>
  </si>
  <si>
    <t>территорий многоквартирных домов,проездов к</t>
  </si>
  <si>
    <t>дворовым территориям МКД населённых пунктов</t>
  </si>
  <si>
    <t>Варненского муниципального р-на на 2012-2015г.г."</t>
  </si>
  <si>
    <t>№  66  от 11.07. 2012 г.</t>
  </si>
  <si>
    <t>" Профилактика преступлений и иных</t>
  </si>
  <si>
    <t>правонарушений" в Варненском муниципальном</t>
  </si>
  <si>
    <t>районе на 2012-2013г.г.</t>
  </si>
  <si>
    <t xml:space="preserve">№            от </t>
  </si>
  <si>
    <t>Итого по МЦП</t>
  </si>
  <si>
    <t>эффективности</t>
  </si>
  <si>
    <t>Показатель</t>
  </si>
  <si>
    <t>Оценка</t>
  </si>
  <si>
    <t>реализации</t>
  </si>
  <si>
    <t xml:space="preserve">целесообразна к </t>
  </si>
  <si>
    <t>финансированию</t>
  </si>
  <si>
    <t>"Здоровье" в Варненском муниципальном</t>
  </si>
  <si>
    <t>районе на 2013-2015 годы</t>
  </si>
  <si>
    <t>№ 97 от 28.11.2012 г.</t>
  </si>
  <si>
    <t>№318 от 26.04.2012г</t>
  </si>
  <si>
    <t>"Профилактика преступлений и иных правонарушений</t>
  </si>
  <si>
    <t>в Варненском муниципальном районе на 2012-2013г</t>
  </si>
  <si>
    <t>Программа менее эффективна,</t>
  </si>
  <si>
    <t>программе не было</t>
  </si>
  <si>
    <t>В 2013 году расходов по</t>
  </si>
  <si>
    <t xml:space="preserve">                    ЖКХ</t>
  </si>
  <si>
    <t>нию в 2014 году</t>
  </si>
  <si>
    <t>не целесообразна к финансирова-</t>
  </si>
  <si>
    <t>программа не эффективна,</t>
  </si>
  <si>
    <t>не целесообразна к финансирова</t>
  </si>
  <si>
    <t>МП</t>
  </si>
  <si>
    <t xml:space="preserve">Информация об оценке эффективности реализации  муниципальных  Программ </t>
  </si>
  <si>
    <t>Пост. №793 от 26.11.2014г                                               "Поддержка и развитие транспортного обслуживания населения Варненского муниципального района на 2015-2017 годы"</t>
  </si>
  <si>
    <t>Пост. №773 от 18.11.2014г                                                       "Оптимизация и повышение качества предоставления государственных и муниципальных услуг в Варненском районе, в том числе на базе Многофункционального центра предоставления государственных и муниципальных услуг на 2015-2017 годы"</t>
  </si>
  <si>
    <t>Пост. №792 от 26.11.2014г                                      "Устойчивое развитие сельских территорий в Варненском муниципальном районе Челябинской области на 2014-2020 годы"</t>
  </si>
  <si>
    <t>Пост. №489а от 27.04.2015г                                           "Улучшение условий и охраны труда в Варненском муниципальном районе Челябинской области на 2015-2016 годы"</t>
  </si>
  <si>
    <t>по Варненскому  муниципальному району за 2016 год</t>
  </si>
  <si>
    <t>Программа в 2016 году не работала</t>
  </si>
  <si>
    <t>Высокая оценка эффективности, программа целесообразна к финансированию в 2017 году.</t>
  </si>
  <si>
    <t>программа в 2016 году не работала</t>
  </si>
  <si>
    <t>программа целесообразна к финансированию в 2017 году</t>
  </si>
  <si>
    <t>программа целесообразна к финансированию в 2017 году.</t>
  </si>
  <si>
    <t>план по программе на 2016год по всем источникам финансирования, тыс. руб.</t>
  </si>
  <si>
    <t>Фактически исполнено в 2016 г. по всем источникам финансирования, тыс. руб.</t>
  </si>
  <si>
    <r>
      <rPr>
        <b/>
        <sz val="12"/>
        <rFont val="Calibri"/>
        <family val="2"/>
        <charset val="204"/>
      </rPr>
      <t xml:space="preserve">Пост. №857 от 25.12.2014г </t>
    </r>
    <r>
      <rPr>
        <sz val="12"/>
        <rFont val="Calibri"/>
        <family val="2"/>
        <charset val="204"/>
      </rPr>
      <t xml:space="preserve">                                                        "Развитие сельского хозяйства Варненского муниципального района на 2015-2020 годы"</t>
    </r>
  </si>
  <si>
    <r>
      <rPr>
        <b/>
        <sz val="12"/>
        <rFont val="Calibri"/>
        <family val="2"/>
        <charset val="204"/>
      </rPr>
      <t xml:space="preserve">Пост. №134 от 03.02.2015г   </t>
    </r>
    <r>
      <rPr>
        <sz val="12"/>
        <rFont val="Calibri"/>
        <family val="2"/>
        <charset val="204"/>
      </rPr>
      <t xml:space="preserve">                                        "Капитальное строительство в Варненском муниципальном районе на 2015-2016 годы"</t>
    </r>
  </si>
  <si>
    <r>
      <rPr>
        <b/>
        <sz val="12"/>
        <rFont val="Calibri"/>
        <family val="2"/>
        <charset val="204"/>
      </rPr>
      <t xml:space="preserve">Пост. №133 от 03.02.2015г    </t>
    </r>
    <r>
      <rPr>
        <sz val="12"/>
        <rFont val="Calibri"/>
        <family val="2"/>
        <charset val="204"/>
      </rPr>
      <t xml:space="preserve">                                               "Чистая вода на 2015-2020 годы"</t>
    </r>
  </si>
  <si>
    <r>
      <rPr>
        <b/>
        <sz val="12"/>
        <rFont val="Calibri"/>
        <family val="2"/>
        <charset val="204"/>
      </rPr>
      <t xml:space="preserve">Пост. №842 от 23.10.2015г   </t>
    </r>
    <r>
      <rPr>
        <sz val="12"/>
        <rFont val="Calibri"/>
        <family val="2"/>
        <charset val="204"/>
      </rPr>
      <t xml:space="preserve">                                             "Развитие образования в Варненском муниципальном районе на 2016-2017 годы"</t>
    </r>
  </si>
  <si>
    <r>
      <rPr>
        <b/>
        <sz val="12"/>
        <rFont val="Calibri"/>
        <family val="2"/>
        <charset val="204"/>
      </rPr>
      <t xml:space="preserve">Пост. №816 от 10.12.2014г  </t>
    </r>
    <r>
      <rPr>
        <sz val="12"/>
        <rFont val="Calibri"/>
        <family val="2"/>
        <charset val="204"/>
      </rPr>
      <t xml:space="preserve">                                  "Социальная поддержка населения Варненского муниципального района на 2015-2016 годы"</t>
    </r>
  </si>
  <si>
    <r>
      <rPr>
        <b/>
        <sz val="12"/>
        <rFont val="Calibri"/>
        <family val="2"/>
        <charset val="204"/>
      </rPr>
      <t xml:space="preserve">Пост. №110 от 03.02.2015г </t>
    </r>
    <r>
      <rPr>
        <sz val="12"/>
        <rFont val="Calibri"/>
        <family val="2"/>
        <charset val="204"/>
      </rPr>
      <t xml:space="preserve">                                                    "Развитие физической культуры и спорта в Варненском муниципальном районе на 2015-2017 годы"</t>
    </r>
  </si>
  <si>
    <r>
      <rPr>
        <b/>
        <sz val="12"/>
        <rFont val="Calibri"/>
        <family val="2"/>
        <charset val="204"/>
      </rPr>
      <t xml:space="preserve">Пост. №842 от 22.12.2016г   </t>
    </r>
    <r>
      <rPr>
        <sz val="12"/>
        <rFont val="Calibri"/>
        <family val="2"/>
        <charset val="204"/>
      </rPr>
      <t xml:space="preserve">                                        "Комплексное развитие систем коммунальной инфраструктуры Варненского муниципального района на  Челябинской области 2015-2025 годы"</t>
    </r>
  </si>
  <si>
    <r>
      <rPr>
        <b/>
        <sz val="12"/>
        <rFont val="Calibri"/>
        <family val="2"/>
        <charset val="204"/>
      </rPr>
      <t xml:space="preserve">Пост. №929 от 07.12.2015г  </t>
    </r>
    <r>
      <rPr>
        <sz val="12"/>
        <rFont val="Calibri"/>
        <family val="2"/>
        <charset val="204"/>
      </rPr>
      <t xml:space="preserve">                                                  "Поддержка и развитие дошкольного образования в Варненском муниципальном районе Челябинской областина 2016-2017 годы"</t>
    </r>
  </si>
  <si>
    <r>
      <rPr>
        <b/>
        <sz val="12"/>
        <rFont val="Calibri"/>
        <family val="2"/>
        <charset val="204"/>
      </rPr>
      <t xml:space="preserve">Пост. №108 от 03.02.2015г    </t>
    </r>
    <r>
      <rPr>
        <sz val="12"/>
        <rFont val="Calibri"/>
        <family val="2"/>
        <charset val="204"/>
      </rPr>
      <t xml:space="preserve">                                        "Повышение энергетической эффективности экономики Варненского муниципального района и сокращение энергетических издержек в бюджетном секторе на 2015-2020 годы"</t>
    </r>
  </si>
  <si>
    <r>
      <rPr>
        <b/>
        <sz val="12"/>
        <rFont val="Calibri"/>
        <family val="2"/>
        <charset val="204"/>
      </rPr>
      <t xml:space="preserve">Пост. №853 от 28.10.2015г </t>
    </r>
    <r>
      <rPr>
        <sz val="12"/>
        <rFont val="Calibri"/>
        <family val="2"/>
        <charset val="204"/>
      </rPr>
      <t xml:space="preserve">                                                 "Организация здорового питания школьников в общеобразовательных учреждениях Варненского муниципального района Челябинской области  на 2016-2017 годы"</t>
    </r>
  </si>
  <si>
    <r>
      <rPr>
        <b/>
        <sz val="12"/>
        <rFont val="Calibri"/>
        <family val="2"/>
        <charset val="204"/>
      </rPr>
      <t xml:space="preserve">Пост. №140 от 03.02.2015г              </t>
    </r>
    <r>
      <rPr>
        <sz val="12"/>
        <rFont val="Calibri"/>
        <family val="2"/>
        <charset val="204"/>
      </rPr>
      <t xml:space="preserve">                                "Развитие м</t>
    </r>
    <r>
      <rPr>
        <sz val="10"/>
        <rFont val="Calibri"/>
        <family val="2"/>
        <charset val="204"/>
      </rPr>
      <t>у</t>
    </r>
    <r>
      <rPr>
        <sz val="12"/>
        <rFont val="Calibri"/>
        <family val="2"/>
        <charset val="204"/>
      </rPr>
      <t>ниципальной службы в Варненском муниципальном районе Челябинской области на 2015-2016 годы"</t>
    </r>
  </si>
  <si>
    <r>
      <rPr>
        <b/>
        <sz val="12"/>
        <rFont val="Calibri"/>
        <family val="2"/>
        <charset val="204"/>
      </rPr>
      <t xml:space="preserve">Пост. №113 от 03.02.2015г </t>
    </r>
    <r>
      <rPr>
        <sz val="12"/>
        <rFont val="Calibri"/>
        <family val="2"/>
        <charset val="204"/>
      </rPr>
      <t xml:space="preserve">                                            "Социальная поддержка инвалидов в Варненском муниципальном районе Челябинской области на 2015 -2016 годы"</t>
    </r>
  </si>
  <si>
    <r>
      <rPr>
        <b/>
        <sz val="12"/>
        <rFont val="Calibri"/>
        <family val="2"/>
        <charset val="204"/>
      </rPr>
      <t xml:space="preserve">Пост. №147 от 03.02.2015г </t>
    </r>
    <r>
      <rPr>
        <sz val="12"/>
        <rFont val="Calibri"/>
        <family val="2"/>
        <charset val="204"/>
      </rPr>
      <t xml:space="preserve">                                            "Предоставление работникам бюджетной сферы социальных выплат на приобретение жилья в Варненском муниципальном районе Челябинской области на 2015-2016 годы"</t>
    </r>
  </si>
  <si>
    <r>
      <rPr>
        <b/>
        <sz val="12"/>
        <rFont val="Calibri"/>
        <family val="2"/>
        <charset val="204"/>
      </rPr>
      <t xml:space="preserve">Пост. №145 от 03.02.2015г     </t>
    </r>
    <r>
      <rPr>
        <sz val="12"/>
        <rFont val="Calibri"/>
        <family val="2"/>
        <charset val="204"/>
      </rPr>
      <t xml:space="preserve">                                    "Привлечение и закрепление медицинских кадров МУЗ "Варненская ЦРБ" на 2015-2016 годы"</t>
    </r>
  </si>
  <si>
    <r>
      <rPr>
        <b/>
        <sz val="12"/>
        <rFont val="Calibri"/>
        <family val="2"/>
        <charset val="204"/>
      </rPr>
      <t xml:space="preserve">Пост. №924 от 07.12.2015 </t>
    </r>
    <r>
      <rPr>
        <sz val="12"/>
        <rFont val="Calibri"/>
        <family val="2"/>
        <charset val="204"/>
      </rPr>
      <t xml:space="preserve">                                     "Информатизация Варненского муниципального района Челябинской области на 2016-2017 годы"</t>
    </r>
  </si>
  <si>
    <r>
      <rPr>
        <b/>
        <sz val="12"/>
        <rFont val="Calibri"/>
        <family val="2"/>
        <charset val="204"/>
      </rPr>
      <t xml:space="preserve">Пост. №847 от 22.12.2014г    </t>
    </r>
    <r>
      <rPr>
        <sz val="12"/>
        <rFont val="Calibri"/>
        <family val="2"/>
        <charset val="204"/>
      </rPr>
      <t xml:space="preserve">                                              "Молодежь Варненского муниципального района на 2015-2016 годы"</t>
    </r>
  </si>
  <si>
    <r>
      <rPr>
        <b/>
        <sz val="12"/>
        <rFont val="Calibri"/>
        <family val="2"/>
        <charset val="204"/>
      </rPr>
      <t xml:space="preserve">Пост. №856 от 25.12.2014г </t>
    </r>
    <r>
      <rPr>
        <sz val="12"/>
        <rFont val="Calibri"/>
        <family val="2"/>
        <charset val="204"/>
      </rPr>
      <t xml:space="preserve">                                                "Снижение рисков и смягчение последствий чрезвычайных ситуаций природного и техногенного характера в Варненском муниципальном районе на 2015-2017 годы"</t>
    </r>
  </si>
  <si>
    <r>
      <rPr>
        <b/>
        <sz val="12"/>
        <rFont val="Calibri"/>
        <family val="2"/>
        <charset val="204"/>
      </rPr>
      <t xml:space="preserve">Пост. №848 от 22.12.2014г  </t>
    </r>
    <r>
      <rPr>
        <sz val="12"/>
        <rFont val="Calibri"/>
        <family val="2"/>
        <charset val="204"/>
      </rPr>
      <t xml:space="preserve">                                        "Противодействие злоупотреблению и незаконному обороту наркотических средств на 2015-2016 годы на территории Варненского муниципального района.</t>
    </r>
  </si>
  <si>
    <r>
      <rPr>
        <b/>
        <sz val="12"/>
        <rFont val="Calibri"/>
        <family val="2"/>
        <charset val="204"/>
      </rPr>
      <t xml:space="preserve">Пост. №692 от 21.10.2014г  </t>
    </r>
    <r>
      <rPr>
        <sz val="12"/>
        <rFont val="Calibri"/>
        <family val="2"/>
        <charset val="204"/>
      </rPr>
      <t xml:space="preserve">                                              "Содержание, ремонт и капитальный ремонт автомобильных дорог общего пользования Варненского муниципального района на 2016 год"</t>
    </r>
  </si>
  <si>
    <r>
      <rPr>
        <b/>
        <sz val="12"/>
        <rFont val="Calibri"/>
        <family val="2"/>
        <charset val="204"/>
      </rPr>
      <t>Пост. №846 от 22.12.2014г</t>
    </r>
    <r>
      <rPr>
        <sz val="12"/>
        <rFont val="Calibri"/>
        <family val="2"/>
        <charset val="204"/>
      </rPr>
      <t xml:space="preserve">                                               "Гармонизация межнациональных отношений и профилактика экстремизма на территории Варненского муниципального района на 2015-2016 годы"</t>
    </r>
  </si>
  <si>
    <r>
      <rPr>
        <b/>
        <sz val="12"/>
        <rFont val="Calibri"/>
        <family val="2"/>
        <charset val="204"/>
      </rPr>
      <t xml:space="preserve">Пост. №141 от 03.02.2015г </t>
    </r>
    <r>
      <rPr>
        <sz val="12"/>
        <rFont val="Calibri"/>
        <family val="2"/>
        <charset val="204"/>
      </rPr>
      <t xml:space="preserve">                                                       "Осуществление полномочий в области градостроительной деятельности по территориальному планированию, градостроительному зонированию, проектам планировки и межевания территорий для жилищного строительства и строительства нежилых объектов, в том числе с определением площадок для инвестиционной деятельности в Варненском муниципальном районе Челябинской области на 2015-2020 годы"</t>
    </r>
  </si>
  <si>
    <r>
      <rPr>
        <b/>
        <sz val="12"/>
        <rFont val="Calibri"/>
        <family val="2"/>
        <charset val="204"/>
      </rPr>
      <t xml:space="preserve">Пост. № 930 от 07.12.2015г </t>
    </r>
    <r>
      <rPr>
        <sz val="12"/>
        <rFont val="Calibri"/>
        <family val="2"/>
        <charset val="204"/>
      </rPr>
      <t xml:space="preserve">                                                           "Осуществление социальной поддержки работников органов местного самоуправления Варненского муниципального района Челябинской области на 2016-2017 годы"</t>
    </r>
  </si>
  <si>
    <r>
      <rPr>
        <b/>
        <sz val="12"/>
        <rFont val="Calibri"/>
        <family val="2"/>
        <charset val="204"/>
      </rPr>
      <t xml:space="preserve">Пост. №144 от 03.02.2015г </t>
    </r>
    <r>
      <rPr>
        <sz val="12"/>
        <rFont val="Calibri"/>
        <family val="2"/>
        <charset val="204"/>
      </rPr>
      <t xml:space="preserve">                                     "Укрепление материально-технической базы учреждений культуры и дополгительного образования детей Варненского муниципального района на 2015-2017 годы"</t>
    </r>
  </si>
  <si>
    <r>
      <rPr>
        <b/>
        <sz val="12"/>
        <rFont val="Calibri"/>
        <family val="2"/>
        <charset val="204"/>
      </rPr>
      <t>Пост №143 от 03.02.2015г</t>
    </r>
    <r>
      <rPr>
        <sz val="12"/>
        <rFont val="Calibri"/>
        <family val="2"/>
        <charset val="204"/>
      </rPr>
      <t xml:space="preserve">                                  "Сохранение, использование, популяризация и охрана объектов культурного наследия, находящихся в муниципальной собственности Варненского муниципального района на 2015-2017 годы"</t>
    </r>
  </si>
  <si>
    <r>
      <rPr>
        <b/>
        <sz val="12"/>
        <rFont val="Calibri"/>
        <family val="2"/>
        <charset val="204"/>
      </rPr>
      <t xml:space="preserve">Пост. №136 от 03.02.2015г  </t>
    </r>
    <r>
      <rPr>
        <sz val="12"/>
        <rFont val="Calibri"/>
        <family val="2"/>
        <charset val="204"/>
      </rPr>
      <t xml:space="preserve">                                         "Повышение безопасности дорожного движения и создание безопасных условий для движения пешеходов в Варненском муниципальном районе на 2015-2016 годы"</t>
    </r>
  </si>
  <si>
    <r>
      <rPr>
        <b/>
        <sz val="12"/>
        <rFont val="Calibri"/>
        <family val="2"/>
        <charset val="204"/>
      </rPr>
      <t>Пост. №146 от 03.02.2015г</t>
    </r>
    <r>
      <rPr>
        <sz val="12"/>
        <rFont val="Calibri"/>
        <family val="2"/>
        <charset val="204"/>
      </rPr>
      <t xml:space="preserve">                                                      "Развитие здравоохранения в Варненском муниципальном районе на 2015-2020 годы"</t>
    </r>
  </si>
  <si>
    <r>
      <rPr>
        <b/>
        <sz val="12"/>
        <rFont val="Calibri"/>
        <family val="2"/>
        <charset val="204"/>
      </rPr>
      <t>Пост. №817 от 10.12.2014г</t>
    </r>
    <r>
      <rPr>
        <sz val="12"/>
        <rFont val="Calibri"/>
        <family val="2"/>
        <charset val="204"/>
      </rPr>
      <t xml:space="preserve">                                                "Прорфилактика социального сиротства и семейного неблагополучия в Варненском муниципальном районе на 2015-2016 годы"</t>
    </r>
  </si>
  <si>
    <r>
      <rPr>
        <b/>
        <sz val="12"/>
        <rFont val="Calibri"/>
        <family val="2"/>
        <charset val="204"/>
      </rPr>
      <t xml:space="preserve">Пост. № 926 от 07.12.2015г </t>
    </r>
    <r>
      <rPr>
        <sz val="12"/>
        <rFont val="Calibri"/>
        <family val="2"/>
        <charset val="204"/>
      </rPr>
      <t xml:space="preserve">                                                    "Профилактика преступлений и иных правонарушений в Варненском муниципальном районе на 2016 год"</t>
    </r>
  </si>
  <si>
    <r>
      <rPr>
        <b/>
        <sz val="12"/>
        <rFont val="Calibri"/>
        <family val="2"/>
        <charset val="204"/>
      </rPr>
      <t xml:space="preserve">Пост. №142 от 03.02.2015г  </t>
    </r>
    <r>
      <rPr>
        <sz val="12"/>
        <rFont val="Calibri"/>
        <family val="2"/>
        <charset val="204"/>
      </rPr>
      <t xml:space="preserve">                                          "Поддержка и развитие малого и среднего предпринимательства в Варненском муниципальном районе на 2015-2017 годы"</t>
    </r>
  </si>
  <si>
    <r>
      <rPr>
        <b/>
        <sz val="12"/>
        <rFont val="Calibri"/>
        <family val="2"/>
        <charset val="204"/>
      </rPr>
      <t xml:space="preserve">Пост. №120 от 03.02.2015г  </t>
    </r>
    <r>
      <rPr>
        <sz val="12"/>
        <rFont val="Calibri"/>
        <family val="2"/>
        <charset val="204"/>
      </rPr>
      <t xml:space="preserve">                                          "Эффективное использование и распоряжение муниципальным имуществом, оценка недвижимости, мероприятия по землеустройству и землепользованию на территории Варненского муниципального района на 2015-2017 годы"</t>
    </r>
  </si>
  <si>
    <r>
      <rPr>
        <b/>
        <sz val="12"/>
        <rFont val="Calibri"/>
        <family val="2"/>
        <charset val="204"/>
      </rPr>
      <t>Пост. №123 от 03.02.2015г</t>
    </r>
    <r>
      <rPr>
        <sz val="12"/>
        <rFont val="Calibri"/>
        <family val="2"/>
        <charset val="204"/>
      </rPr>
      <t xml:space="preserve">                                                         "Противодействие терроризму и минимизация (ликвидация) последствий терроризма на территории Варненского муниципального района Челябинской области на 2015-2016 годы"</t>
    </r>
  </si>
  <si>
    <r>
      <rPr>
        <b/>
        <sz val="12"/>
        <rFont val="Calibri"/>
        <family val="2"/>
        <charset val="204"/>
      </rPr>
      <t>Пост. №941 от 10.12.2015г</t>
    </r>
    <r>
      <rPr>
        <sz val="12"/>
        <rFont val="Calibri"/>
        <family val="2"/>
        <charset val="204"/>
      </rPr>
      <t xml:space="preserve">                              "Стабилизация ситуации на рынке труда Варненского муниципального района  Челябинской области на 2016 год"</t>
    </r>
  </si>
  <si>
    <r>
      <rPr>
        <b/>
        <sz val="12"/>
        <rFont val="Calibri"/>
        <family val="2"/>
        <charset val="204"/>
      </rPr>
      <t xml:space="preserve">Пост. №148 от 03.02.2015г </t>
    </r>
    <r>
      <rPr>
        <sz val="12"/>
        <rFont val="Calibri"/>
        <family val="2"/>
        <charset val="204"/>
      </rPr>
      <t xml:space="preserve">                                    "Обеспечение доступным и комфортным жильем граждан Российской Федерации в Варненском муниципальном районе Челябинской области на период 2015-2020 годы"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</si>
</sst>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0.0_ ;\-0.0\ "/>
    <numFmt numFmtId="168" formatCode="#,##0.0"/>
  </numFmts>
  <fonts count="41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2" fillId="21" borderId="7" applyNumberFormat="0" applyAlignment="0" applyProtection="0"/>
    <xf numFmtId="0" fontId="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6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1" fillId="0" borderId="9" applyNumberFormat="0" applyFill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482">
    <xf numFmtId="0" fontId="0" fillId="0" borderId="0" xfId="0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justify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/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17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164" fontId="0" fillId="0" borderId="12" xfId="0" applyNumberFormat="1" applyBorder="1" applyAlignment="1"/>
    <xf numFmtId="0" fontId="0" fillId="0" borderId="18" xfId="0" applyBorder="1" applyAlignment="1"/>
    <xf numFmtId="0" fontId="0" fillId="0" borderId="10" xfId="0" applyBorder="1" applyAlignment="1"/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0" fontId="23" fillId="0" borderId="0" xfId="0" applyFont="1"/>
    <xf numFmtId="164" fontId="0" fillId="0" borderId="0" xfId="0" applyNumberFormat="1" applyBorder="1" applyAlignment="1">
      <alignment horizontal="center"/>
    </xf>
    <xf numFmtId="2" fontId="23" fillId="0" borderId="12" xfId="0" applyNumberFormat="1" applyFont="1" applyBorder="1"/>
    <xf numFmtId="0" fontId="23" fillId="0" borderId="15" xfId="0" applyFont="1" applyBorder="1"/>
    <xf numFmtId="0" fontId="0" fillId="0" borderId="19" xfId="0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2" xfId="0" applyNumberFormat="1" applyBorder="1" applyAlignment="1"/>
    <xf numFmtId="165" fontId="0" fillId="0" borderId="15" xfId="0" applyNumberFormat="1" applyBorder="1"/>
    <xf numFmtId="165" fontId="23" fillId="0" borderId="12" xfId="0" applyNumberFormat="1" applyFont="1" applyBorder="1"/>
    <xf numFmtId="14" fontId="0" fillId="0" borderId="12" xfId="0" applyNumberFormat="1" applyBorder="1"/>
    <xf numFmtId="0" fontId="0" fillId="0" borderId="0" xfId="0" applyFill="1" applyBorder="1"/>
    <xf numFmtId="165" fontId="23" fillId="0" borderId="15" xfId="0" applyNumberFormat="1" applyFont="1" applyBorder="1"/>
    <xf numFmtId="165" fontId="23" fillId="0" borderId="11" xfId="0" applyNumberFormat="1" applyFont="1" applyBorder="1"/>
    <xf numFmtId="0" fontId="23" fillId="0" borderId="12" xfId="0" applyFont="1" applyBorder="1"/>
    <xf numFmtId="165" fontId="23" fillId="0" borderId="15" xfId="0" applyNumberFormat="1" applyFont="1" applyBorder="1" applyAlignment="1">
      <alignment horizontal="center"/>
    </xf>
    <xf numFmtId="0" fontId="0" fillId="0" borderId="10" xfId="0" applyFill="1" applyBorder="1"/>
    <xf numFmtId="0" fontId="0" fillId="0" borderId="17" xfId="0" applyBorder="1"/>
    <xf numFmtId="0" fontId="0" fillId="0" borderId="20" xfId="0" applyBorder="1"/>
    <xf numFmtId="0" fontId="23" fillId="0" borderId="11" xfId="0" applyFont="1" applyBorder="1" applyAlignment="1">
      <alignment horizontal="center"/>
    </xf>
    <xf numFmtId="0" fontId="0" fillId="0" borderId="18" xfId="0" applyBorder="1"/>
    <xf numFmtId="0" fontId="0" fillId="0" borderId="17" xfId="0" applyFill="1" applyBorder="1"/>
    <xf numFmtId="0" fontId="0" fillId="0" borderId="18" xfId="0" applyFill="1" applyBorder="1"/>
    <xf numFmtId="2" fontId="0" fillId="0" borderId="17" xfId="0" applyNumberFormat="1" applyBorder="1"/>
    <xf numFmtId="165" fontId="0" fillId="0" borderId="17" xfId="0" applyNumberFormat="1" applyBorder="1"/>
    <xf numFmtId="165" fontId="23" fillId="0" borderId="17" xfId="0" applyNumberFormat="1" applyFont="1" applyBorder="1"/>
    <xf numFmtId="165" fontId="0" fillId="0" borderId="11" xfId="0" applyNumberFormat="1" applyBorder="1"/>
    <xf numFmtId="0" fontId="23" fillId="0" borderId="17" xfId="0" applyFont="1" applyBorder="1"/>
    <xf numFmtId="0" fontId="23" fillId="0" borderId="12" xfId="0" applyFont="1" applyBorder="1" applyAlignment="1">
      <alignment vertical="center"/>
    </xf>
    <xf numFmtId="0" fontId="23" fillId="0" borderId="13" xfId="0" applyFont="1" applyBorder="1"/>
    <xf numFmtId="165" fontId="0" fillId="0" borderId="12" xfId="0" applyNumberFormat="1" applyBorder="1" applyAlignment="1">
      <alignment horizontal="center"/>
    </xf>
    <xf numFmtId="165" fontId="0" fillId="0" borderId="14" xfId="0" applyNumberFormat="1" applyBorder="1"/>
    <xf numFmtId="164" fontId="15" fillId="0" borderId="15" xfId="0" applyNumberFormat="1" applyFont="1" applyBorder="1" applyAlignment="1">
      <alignment horizontal="center"/>
    </xf>
    <xf numFmtId="165" fontId="23" fillId="0" borderId="13" xfId="0" applyNumberFormat="1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0" fillId="0" borderId="0" xfId="0" applyBorder="1" applyAlignment="1"/>
    <xf numFmtId="0" fontId="24" fillId="0" borderId="0" xfId="0" applyFont="1"/>
    <xf numFmtId="0" fontId="22" fillId="0" borderId="0" xfId="0" applyFont="1" applyBorder="1"/>
    <xf numFmtId="0" fontId="25" fillId="0" borderId="0" xfId="0" applyFont="1" applyBorder="1"/>
    <xf numFmtId="0" fontId="15" fillId="0" borderId="0" xfId="0" applyFont="1" applyBorder="1"/>
    <xf numFmtId="0" fontId="15" fillId="0" borderId="12" xfId="0" applyFont="1" applyBorder="1"/>
    <xf numFmtId="165" fontId="15" fillId="0" borderId="12" xfId="0" applyNumberFormat="1" applyFont="1" applyBorder="1"/>
    <xf numFmtId="165" fontId="15" fillId="0" borderId="15" xfId="0" applyNumberFormat="1" applyFont="1" applyBorder="1"/>
    <xf numFmtId="0" fontId="0" fillId="0" borderId="15" xfId="0" applyFill="1" applyBorder="1"/>
    <xf numFmtId="165" fontId="0" fillId="0" borderId="0" xfId="0" applyNumberFormat="1" applyBorder="1"/>
    <xf numFmtId="0" fontId="26" fillId="0" borderId="0" xfId="0" applyFont="1"/>
    <xf numFmtId="0" fontId="0" fillId="0" borderId="16" xfId="0" applyBorder="1" applyAlignment="1"/>
    <xf numFmtId="165" fontId="0" fillId="0" borderId="15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4" fillId="0" borderId="15" xfId="0" applyFont="1" applyBorder="1"/>
    <xf numFmtId="165" fontId="24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3" xfId="0" applyBorder="1"/>
    <xf numFmtId="0" fontId="0" fillId="0" borderId="24" xfId="0" applyBorder="1"/>
    <xf numFmtId="0" fontId="0" fillId="0" borderId="24" xfId="0" applyBorder="1" applyAlignment="1"/>
    <xf numFmtId="164" fontId="0" fillId="0" borderId="21" xfId="0" applyNumberFormat="1" applyBorder="1" applyAlignment="1">
      <alignment horizontal="center"/>
    </xf>
    <xf numFmtId="0" fontId="0" fillId="0" borderId="22" xfId="0" applyBorder="1"/>
    <xf numFmtId="0" fontId="22" fillId="0" borderId="22" xfId="0" applyFont="1" applyBorder="1" applyAlignment="1"/>
    <xf numFmtId="0" fontId="22" fillId="0" borderId="23" xfId="0" applyFont="1" applyBorder="1" applyAlignment="1"/>
    <xf numFmtId="0" fontId="22" fillId="0" borderId="0" xfId="0" applyFont="1" applyBorder="1" applyAlignment="1"/>
    <xf numFmtId="14" fontId="0" fillId="0" borderId="13" xfId="0" applyNumberFormat="1" applyBorder="1"/>
    <xf numFmtId="165" fontId="23" fillId="0" borderId="12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12" xfId="0" applyNumberFormat="1" applyBorder="1"/>
    <xf numFmtId="0" fontId="0" fillId="0" borderId="22" xfId="0" applyFill="1" applyBorder="1"/>
    <xf numFmtId="165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24" fillId="0" borderId="17" xfId="0" applyFont="1" applyFill="1" applyBorder="1"/>
    <xf numFmtId="165" fontId="0" fillId="0" borderId="0" xfId="0" applyNumberFormat="1"/>
    <xf numFmtId="0" fontId="22" fillId="0" borderId="17" xfId="0" applyFont="1" applyBorder="1"/>
    <xf numFmtId="164" fontId="0" fillId="0" borderId="13" xfId="0" applyNumberFormat="1" applyBorder="1"/>
    <xf numFmtId="164" fontId="0" fillId="0" borderId="11" xfId="0" applyNumberFormat="1" applyBorder="1"/>
    <xf numFmtId="0" fontId="0" fillId="0" borderId="12" xfId="0" applyFont="1" applyBorder="1"/>
    <xf numFmtId="164" fontId="0" fillId="0" borderId="12" xfId="0" applyNumberFormat="1" applyFont="1" applyBorder="1"/>
    <xf numFmtId="165" fontId="23" fillId="0" borderId="11" xfId="0" applyNumberFormat="1" applyFont="1" applyBorder="1" applyAlignment="1">
      <alignment horizontal="center"/>
    </xf>
    <xf numFmtId="0" fontId="0" fillId="0" borderId="23" xfId="0" applyFill="1" applyBorder="1"/>
    <xf numFmtId="164" fontId="0" fillId="0" borderId="0" xfId="0" applyNumberFormat="1" applyBorder="1"/>
    <xf numFmtId="0" fontId="0" fillId="0" borderId="25" xfId="0" applyBorder="1"/>
    <xf numFmtId="0" fontId="0" fillId="0" borderId="26" xfId="0" applyBorder="1"/>
    <xf numFmtId="0" fontId="24" fillId="0" borderId="0" xfId="0" applyFont="1" applyFill="1" applyBorder="1"/>
    <xf numFmtId="164" fontId="0" fillId="0" borderId="21" xfId="0" applyNumberFormat="1" applyBorder="1"/>
    <xf numFmtId="164" fontId="0" fillId="0" borderId="26" xfId="0" applyNumberFormat="1" applyBorder="1"/>
    <xf numFmtId="164" fontId="15" fillId="0" borderId="26" xfId="0" applyNumberFormat="1" applyFont="1" applyBorder="1"/>
    <xf numFmtId="165" fontId="23" fillId="0" borderId="16" xfId="0" applyNumberFormat="1" applyFont="1" applyBorder="1" applyAlignment="1">
      <alignment horizontal="center"/>
    </xf>
    <xf numFmtId="0" fontId="0" fillId="0" borderId="19" xfId="0" applyFill="1" applyBorder="1"/>
    <xf numFmtId="165" fontId="0" fillId="0" borderId="13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164" fontId="15" fillId="0" borderId="26" xfId="0" applyNumberFormat="1" applyFont="1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5" fillId="0" borderId="15" xfId="0" applyFont="1" applyBorder="1"/>
    <xf numFmtId="0" fontId="0" fillId="0" borderId="22" xfId="0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15" fillId="0" borderId="12" xfId="0" applyNumberFormat="1" applyFont="1" applyBorder="1"/>
    <xf numFmtId="165" fontId="0" fillId="0" borderId="15" xfId="0" applyNumberFormat="1" applyFon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24" fillId="0" borderId="26" xfId="0" applyNumberFormat="1" applyFont="1" applyBorder="1" applyAlignment="1">
      <alignment horizontal="center"/>
    </xf>
    <xf numFmtId="165" fontId="24" fillId="0" borderId="12" xfId="0" applyNumberFormat="1" applyFont="1" applyBorder="1"/>
    <xf numFmtId="0" fontId="17" fillId="0" borderId="0" xfId="0" applyFont="1"/>
    <xf numFmtId="0" fontId="27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wrapText="1"/>
    </xf>
    <xf numFmtId="0" fontId="29" fillId="0" borderId="27" xfId="0" applyFont="1" applyBorder="1" applyAlignment="1">
      <alignment horizontal="justify" vertical="top" wrapText="1"/>
    </xf>
    <xf numFmtId="0" fontId="29" fillId="0" borderId="27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7" fillId="0" borderId="32" xfId="0" applyFont="1" applyBorder="1" applyAlignment="1">
      <alignment horizontal="center" vertical="top" wrapText="1"/>
    </xf>
    <xf numFmtId="0" fontId="27" fillId="0" borderId="33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29" fillId="0" borderId="24" xfId="0" applyFont="1" applyBorder="1" applyAlignment="1">
      <alignment vertical="top" wrapText="1"/>
    </xf>
    <xf numFmtId="0" fontId="29" fillId="0" borderId="24" xfId="0" applyFont="1" applyBorder="1" applyAlignment="1">
      <alignment horizontal="justify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8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right" vertical="center" wrapText="1"/>
    </xf>
    <xf numFmtId="0" fontId="26" fillId="0" borderId="0" xfId="0" applyFont="1" applyAlignment="1">
      <alignment vertical="top"/>
    </xf>
    <xf numFmtId="0" fontId="27" fillId="0" borderId="27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34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0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" fontId="0" fillId="0" borderId="0" xfId="0" applyNumberFormat="1"/>
    <xf numFmtId="164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2" fillId="0" borderId="17" xfId="0" applyFont="1" applyBorder="1" applyAlignment="1"/>
    <xf numFmtId="0" fontId="0" fillId="0" borderId="37" xfId="0" applyBorder="1" applyAlignment="1">
      <alignment horizontal="center"/>
    </xf>
    <xf numFmtId="0" fontId="29" fillId="0" borderId="38" xfId="0" applyFont="1" applyBorder="1" applyAlignment="1">
      <alignment vertical="top" wrapText="1"/>
    </xf>
    <xf numFmtId="0" fontId="27" fillId="0" borderId="39" xfId="0" applyFont="1" applyBorder="1" applyAlignment="1">
      <alignment horizontal="center" vertical="top" wrapText="1"/>
    </xf>
    <xf numFmtId="2" fontId="0" fillId="0" borderId="15" xfId="0" applyNumberForma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0" xfId="0" applyBorder="1" applyAlignment="1"/>
    <xf numFmtId="0" fontId="0" fillId="0" borderId="41" xfId="0" applyBorder="1" applyAlignment="1"/>
    <xf numFmtId="165" fontId="0" fillId="0" borderId="15" xfId="0" applyNumberFormat="1" applyBorder="1" applyAlignment="1"/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25" fillId="0" borderId="17" xfId="0" applyFont="1" applyBorder="1"/>
    <xf numFmtId="0" fontId="23" fillId="0" borderId="0" xfId="0" applyFont="1" applyBorder="1"/>
    <xf numFmtId="0" fontId="15" fillId="0" borderId="15" xfId="0" applyFont="1" applyBorder="1" applyAlignment="1">
      <alignment vertical="center"/>
    </xf>
    <xf numFmtId="0" fontId="0" fillId="0" borderId="15" xfId="0" applyBorder="1" applyAlignment="1"/>
    <xf numFmtId="0" fontId="24" fillId="0" borderId="17" xfId="0" applyFont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Border="1" applyAlignment="1">
      <alignment vertical="center"/>
    </xf>
    <xf numFmtId="3" fontId="0" fillId="0" borderId="12" xfId="0" applyNumberFormat="1" applyBorder="1"/>
    <xf numFmtId="1" fontId="0" fillId="0" borderId="15" xfId="0" applyNumberFormat="1" applyFont="1" applyBorder="1" applyAlignment="1">
      <alignment horizontal="center"/>
    </xf>
    <xf numFmtId="166" fontId="0" fillId="0" borderId="12" xfId="0" applyNumberFormat="1" applyBorder="1"/>
    <xf numFmtId="0" fontId="23" fillId="0" borderId="18" xfId="0" applyFont="1" applyBorder="1" applyAlignment="1"/>
    <xf numFmtId="165" fontId="0" fillId="0" borderId="12" xfId="0" applyNumberFormat="1" applyBorder="1" applyAlignment="1">
      <alignment vertical="center"/>
    </xf>
    <xf numFmtId="1" fontId="23" fillId="0" borderId="16" xfId="0" applyNumberFormat="1" applyFont="1" applyBorder="1" applyAlignment="1">
      <alignment horizontal="center"/>
    </xf>
    <xf numFmtId="164" fontId="23" fillId="0" borderId="16" xfId="0" applyNumberFormat="1" applyFont="1" applyBorder="1" applyAlignment="1">
      <alignment horizontal="center"/>
    </xf>
    <xf numFmtId="1" fontId="23" fillId="0" borderId="16" xfId="0" applyNumberFormat="1" applyFont="1" applyBorder="1" applyAlignment="1"/>
    <xf numFmtId="0" fontId="23" fillId="0" borderId="13" xfId="0" applyFont="1" applyBorder="1" applyAlignment="1">
      <alignment vertical="center"/>
    </xf>
    <xf numFmtId="165" fontId="23" fillId="0" borderId="13" xfId="0" applyNumberFormat="1" applyFont="1" applyBorder="1"/>
    <xf numFmtId="3" fontId="0" fillId="0" borderId="13" xfId="0" applyNumberFormat="1" applyBorder="1"/>
    <xf numFmtId="0" fontId="0" fillId="0" borderId="10" xfId="0" applyFill="1" applyBorder="1" applyAlignment="1">
      <alignment horizontal="center"/>
    </xf>
    <xf numFmtId="164" fontId="0" fillId="0" borderId="15" xfId="0" applyNumberFormat="1" applyBorder="1"/>
    <xf numFmtId="2" fontId="0" fillId="0" borderId="13" xfId="0" applyNumberFormat="1" applyBorder="1"/>
    <xf numFmtId="2" fontId="0" fillId="0" borderId="12" xfId="0" applyNumberFormat="1" applyBorder="1"/>
    <xf numFmtId="2" fontId="0" fillId="0" borderId="15" xfId="0" applyNumberFormat="1" applyBorder="1"/>
    <xf numFmtId="3" fontId="23" fillId="0" borderId="13" xfId="0" applyNumberFormat="1" applyFont="1" applyBorder="1"/>
    <xf numFmtId="2" fontId="23" fillId="0" borderId="16" xfId="0" applyNumberFormat="1" applyFont="1" applyBorder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4" fontId="0" fillId="0" borderId="17" xfId="0" applyNumberFormat="1" applyBorder="1"/>
    <xf numFmtId="0" fontId="23" fillId="0" borderId="18" xfId="0" applyFont="1" applyBorder="1"/>
    <xf numFmtId="2" fontId="23" fillId="0" borderId="13" xfId="0" applyNumberFormat="1" applyFont="1" applyBorder="1" applyAlignment="1">
      <alignment horizontal="center"/>
    </xf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2" fontId="0" fillId="0" borderId="15" xfId="0" applyNumberFormat="1" applyBorder="1" applyAlignment="1"/>
    <xf numFmtId="2" fontId="0" fillId="0" borderId="16" xfId="0" applyNumberFormat="1" applyBorder="1"/>
    <xf numFmtId="0" fontId="23" fillId="0" borderId="16" xfId="0" applyFont="1" applyBorder="1"/>
    <xf numFmtId="2" fontId="0" fillId="0" borderId="13" xfId="0" applyNumberFormat="1" applyBorder="1" applyAlignment="1"/>
    <xf numFmtId="0" fontId="0" fillId="0" borderId="11" xfId="0" applyBorder="1" applyAlignment="1">
      <alignment horizontal="right"/>
    </xf>
    <xf numFmtId="165" fontId="23" fillId="0" borderId="16" xfId="0" applyNumberFormat="1" applyFont="1" applyBorder="1"/>
    <xf numFmtId="4" fontId="0" fillId="0" borderId="16" xfId="0" applyNumberFormat="1" applyBorder="1"/>
    <xf numFmtId="4" fontId="0" fillId="0" borderId="15" xfId="0" applyNumberFormat="1" applyBorder="1"/>
    <xf numFmtId="0" fontId="0" fillId="0" borderId="1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164" fontId="0" fillId="0" borderId="16" xfId="0" applyNumberForma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23" fillId="0" borderId="13" xfId="0" applyFont="1" applyBorder="1" applyAlignment="1">
      <alignment horizontal="center"/>
    </xf>
    <xf numFmtId="2" fontId="23" fillId="0" borderId="13" xfId="0" applyNumberFormat="1" applyFont="1" applyBorder="1"/>
    <xf numFmtId="2" fontId="23" fillId="0" borderId="18" xfId="0" applyNumberFormat="1" applyFont="1" applyBorder="1"/>
    <xf numFmtId="4" fontId="23" fillId="0" borderId="18" xfId="0" applyNumberFormat="1" applyFont="1" applyBorder="1"/>
    <xf numFmtId="4" fontId="23" fillId="0" borderId="13" xfId="0" applyNumberFormat="1" applyFont="1" applyBorder="1" applyAlignment="1">
      <alignment horizontal="center"/>
    </xf>
    <xf numFmtId="2" fontId="23" fillId="0" borderId="16" xfId="0" applyNumberFormat="1" applyFont="1" applyBorder="1"/>
    <xf numFmtId="2" fontId="23" fillId="0" borderId="13" xfId="0" applyNumberFormat="1" applyFont="1" applyBorder="1" applyAlignment="1"/>
    <xf numFmtId="164" fontId="0" fillId="0" borderId="15" xfId="0" applyNumberFormat="1" applyFont="1" applyBorder="1" applyAlignment="1">
      <alignment horizontal="center"/>
    </xf>
    <xf numFmtId="164" fontId="23" fillId="0" borderId="15" xfId="0" applyNumberFormat="1" applyFont="1" applyBorder="1" applyAlignment="1">
      <alignment horizontal="center"/>
    </xf>
    <xf numFmtId="164" fontId="0" fillId="0" borderId="17" xfId="0" applyNumberFormat="1" applyBorder="1"/>
    <xf numFmtId="2" fontId="0" fillId="0" borderId="13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23" fillId="0" borderId="13" xfId="0" applyNumberFormat="1" applyFont="1" applyBorder="1" applyAlignment="1">
      <alignment horizontal="center"/>
    </xf>
    <xf numFmtId="165" fontId="23" fillId="0" borderId="18" xfId="0" applyNumberFormat="1" applyFont="1" applyBorder="1"/>
    <xf numFmtId="164" fontId="23" fillId="0" borderId="18" xfId="0" applyNumberFormat="1" applyFont="1" applyBorder="1"/>
    <xf numFmtId="4" fontId="23" fillId="0" borderId="13" xfId="0" applyNumberFormat="1" applyFont="1" applyBorder="1"/>
    <xf numFmtId="164" fontId="23" fillId="0" borderId="13" xfId="0" applyNumberFormat="1" applyFont="1" applyBorder="1"/>
    <xf numFmtId="164" fontId="23" fillId="0" borderId="13" xfId="0" applyNumberFormat="1" applyFont="1" applyBorder="1" applyAlignment="1"/>
    <xf numFmtId="4" fontId="23" fillId="0" borderId="16" xfId="0" applyNumberFormat="1" applyFont="1" applyBorder="1"/>
    <xf numFmtId="0" fontId="23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4" xfId="0" applyBorder="1"/>
    <xf numFmtId="0" fontId="22" fillId="0" borderId="12" xfId="0" applyFont="1" applyBorder="1"/>
    <xf numFmtId="0" fontId="22" fillId="0" borderId="20" xfId="0" applyFont="1" applyBorder="1"/>
    <xf numFmtId="0" fontId="22" fillId="0" borderId="19" xfId="0" applyFont="1" applyBorder="1"/>
    <xf numFmtId="0" fontId="22" fillId="0" borderId="14" xfId="0" applyFont="1" applyBorder="1"/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3" xfId="0" applyFont="1" applyBorder="1"/>
    <xf numFmtId="0" fontId="22" fillId="0" borderId="18" xfId="0" applyFont="1" applyBorder="1"/>
    <xf numFmtId="0" fontId="22" fillId="0" borderId="10" xfId="0" applyFont="1" applyBorder="1"/>
    <xf numFmtId="0" fontId="22" fillId="0" borderId="16" xfId="0" applyFont="1" applyBorder="1"/>
    <xf numFmtId="0" fontId="22" fillId="0" borderId="16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0" xfId="0" applyFill="1"/>
    <xf numFmtId="0" fontId="0" fillId="0" borderId="0" xfId="0" applyFill="1"/>
    <xf numFmtId="167" fontId="22" fillId="0" borderId="41" xfId="0" applyNumberFormat="1" applyFont="1" applyBorder="1" applyAlignment="1">
      <alignment horizontal="center"/>
    </xf>
    <xf numFmtId="0" fontId="22" fillId="25" borderId="12" xfId="0" applyFont="1" applyFill="1" applyBorder="1" applyAlignment="1">
      <alignment horizontal="center"/>
    </xf>
    <xf numFmtId="0" fontId="22" fillId="25" borderId="12" xfId="0" applyFont="1" applyFill="1" applyBorder="1"/>
    <xf numFmtId="0" fontId="22" fillId="25" borderId="17" xfId="0" applyFont="1" applyFill="1" applyBorder="1"/>
    <xf numFmtId="0" fontId="22" fillId="25" borderId="0" xfId="0" applyFont="1" applyFill="1" applyBorder="1"/>
    <xf numFmtId="0" fontId="25" fillId="25" borderId="0" xfId="0" applyFont="1" applyFill="1" applyBorder="1"/>
    <xf numFmtId="0" fontId="22" fillId="25" borderId="15" xfId="0" applyFont="1" applyFill="1" applyBorder="1"/>
    <xf numFmtId="168" fontId="22" fillId="25" borderId="12" xfId="0" applyNumberFormat="1" applyFont="1" applyFill="1" applyBorder="1"/>
    <xf numFmtId="164" fontId="22" fillId="25" borderId="12" xfId="0" applyNumberFormat="1" applyFont="1" applyFill="1" applyBorder="1"/>
    <xf numFmtId="167" fontId="22" fillId="25" borderId="15" xfId="0" applyNumberFormat="1" applyFont="1" applyFill="1" applyBorder="1" applyAlignment="1">
      <alignment horizontal="center"/>
    </xf>
    <xf numFmtId="164" fontId="22" fillId="25" borderId="12" xfId="0" applyNumberFormat="1" applyFont="1" applyFill="1" applyBorder="1" applyAlignment="1">
      <alignment horizontal="center"/>
    </xf>
    <xf numFmtId="164" fontId="22" fillId="25" borderId="15" xfId="0" applyNumberFormat="1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164" fontId="36" fillId="25" borderId="13" xfId="0" applyNumberFormat="1" applyFont="1" applyFill="1" applyBorder="1" applyAlignment="1">
      <alignment horizontal="center"/>
    </xf>
    <xf numFmtId="0" fontId="22" fillId="25" borderId="13" xfId="0" applyFont="1" applyFill="1" applyBorder="1"/>
    <xf numFmtId="164" fontId="22" fillId="25" borderId="11" xfId="0" applyNumberFormat="1" applyFont="1" applyFill="1" applyBorder="1" applyAlignment="1">
      <alignment horizontal="center"/>
    </xf>
    <xf numFmtId="164" fontId="36" fillId="25" borderId="12" xfId="0" applyNumberFormat="1" applyFont="1" applyFill="1" applyBorder="1" applyAlignment="1">
      <alignment horizontal="center"/>
    </xf>
    <xf numFmtId="164" fontId="22" fillId="25" borderId="13" xfId="0" applyNumberFormat="1" applyFont="1" applyFill="1" applyBorder="1" applyAlignment="1">
      <alignment horizontal="center"/>
    </xf>
    <xf numFmtId="0" fontId="22" fillId="25" borderId="16" xfId="0" applyFont="1" applyFill="1" applyBorder="1"/>
    <xf numFmtId="0" fontId="22" fillId="25" borderId="11" xfId="0" applyFont="1" applyFill="1" applyBorder="1"/>
    <xf numFmtId="0" fontId="22" fillId="25" borderId="11" xfId="0" applyFont="1" applyFill="1" applyBorder="1" applyAlignment="1">
      <alignment horizontal="center"/>
    </xf>
    <xf numFmtId="0" fontId="22" fillId="25" borderId="10" xfId="0" applyFont="1" applyFill="1" applyBorder="1"/>
    <xf numFmtId="0" fontId="22" fillId="25" borderId="19" xfId="0" applyFont="1" applyFill="1" applyBorder="1"/>
    <xf numFmtId="164" fontId="36" fillId="25" borderId="11" xfId="0" applyNumberFormat="1" applyFont="1" applyFill="1" applyBorder="1" applyAlignment="1">
      <alignment horizontal="center"/>
    </xf>
    <xf numFmtId="0" fontId="25" fillId="25" borderId="15" xfId="0" applyFont="1" applyFill="1" applyBorder="1"/>
    <xf numFmtId="0" fontId="22" fillId="25" borderId="20" xfId="0" applyFont="1" applyFill="1" applyBorder="1"/>
    <xf numFmtId="0" fontId="25" fillId="25" borderId="14" xfId="0" applyFont="1" applyFill="1" applyBorder="1"/>
    <xf numFmtId="0" fontId="35" fillId="25" borderId="18" xfId="0" applyFont="1" applyFill="1" applyBorder="1"/>
    <xf numFmtId="164" fontId="22" fillId="0" borderId="48" xfId="0" applyNumberFormat="1" applyFont="1" applyBorder="1" applyAlignment="1">
      <alignment horizontal="center"/>
    </xf>
    <xf numFmtId="164" fontId="22" fillId="25" borderId="11" xfId="0" applyNumberFormat="1" applyFont="1" applyFill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/>
    </xf>
    <xf numFmtId="0" fontId="22" fillId="25" borderId="14" xfId="0" applyFont="1" applyFill="1" applyBorder="1" applyAlignment="1">
      <alignment wrapText="1"/>
    </xf>
    <xf numFmtId="0" fontId="22" fillId="25" borderId="15" xfId="0" applyFont="1" applyFill="1" applyBorder="1" applyAlignment="1">
      <alignment wrapText="1"/>
    </xf>
    <xf numFmtId="0" fontId="22" fillId="25" borderId="14" xfId="0" applyFont="1" applyFill="1" applyBorder="1" applyAlignment="1">
      <alignment vertical="center"/>
    </xf>
    <xf numFmtId="0" fontId="22" fillId="25" borderId="14" xfId="0" applyFont="1" applyFill="1" applyBorder="1" applyAlignment="1">
      <alignment vertical="top" wrapText="1"/>
    </xf>
    <xf numFmtId="0" fontId="22" fillId="25" borderId="15" xfId="0" applyFont="1" applyFill="1" applyBorder="1" applyAlignment="1">
      <alignment vertical="top" wrapText="1"/>
    </xf>
    <xf numFmtId="0" fontId="22" fillId="25" borderId="48" xfId="0" applyFont="1" applyFill="1" applyBorder="1" applyAlignment="1">
      <alignment horizontal="center"/>
    </xf>
    <xf numFmtId="2" fontId="22" fillId="25" borderId="48" xfId="0" applyNumberFormat="1" applyFont="1" applyFill="1" applyBorder="1" applyAlignment="1">
      <alignment horizontal="center" vertical="center"/>
    </xf>
    <xf numFmtId="164" fontId="22" fillId="25" borderId="41" xfId="0" applyNumberFormat="1" applyFont="1" applyFill="1" applyBorder="1" applyAlignment="1">
      <alignment horizontal="center" vertical="center"/>
    </xf>
    <xf numFmtId="164" fontId="22" fillId="25" borderId="48" xfId="0" applyNumberFormat="1" applyFont="1" applyFill="1" applyBorder="1" applyAlignment="1">
      <alignment horizontal="center" vertical="center"/>
    </xf>
    <xf numFmtId="0" fontId="22" fillId="25" borderId="16" xfId="0" applyFont="1" applyFill="1" applyBorder="1" applyAlignment="1">
      <alignment wrapText="1"/>
    </xf>
    <xf numFmtId="0" fontId="22" fillId="25" borderId="12" xfId="0" applyFont="1" applyFill="1" applyBorder="1" applyAlignment="1">
      <alignment wrapText="1"/>
    </xf>
    <xf numFmtId="0" fontId="22" fillId="25" borderId="48" xfId="0" applyFont="1" applyFill="1" applyBorder="1" applyAlignment="1">
      <alignment horizontal="center" vertical="center" wrapText="1"/>
    </xf>
    <xf numFmtId="164" fontId="36" fillId="25" borderId="13" xfId="0" applyNumberFormat="1" applyFont="1" applyFill="1" applyBorder="1" applyAlignment="1">
      <alignment horizontal="center" vertical="center"/>
    </xf>
    <xf numFmtId="164" fontId="36" fillId="25" borderId="16" xfId="0" applyNumberFormat="1" applyFont="1" applyFill="1" applyBorder="1" applyAlignment="1">
      <alignment horizontal="center" vertical="center"/>
    </xf>
    <xf numFmtId="4" fontId="22" fillId="0" borderId="48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26" fillId="0" borderId="0" xfId="0" applyFont="1" applyAlignment="1">
      <alignment horizontal="center" vertical="top"/>
    </xf>
    <xf numFmtId="0" fontId="32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9" xfId="0" applyBorder="1"/>
    <xf numFmtId="0" fontId="27" fillId="0" borderId="42" xfId="0" applyFont="1" applyBorder="1" applyAlignment="1">
      <alignment horizontal="center" vertical="top" wrapText="1"/>
    </xf>
    <xf numFmtId="0" fontId="0" fillId="0" borderId="43" xfId="0" applyBorder="1"/>
    <xf numFmtId="0" fontId="27" fillId="0" borderId="42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29" fillId="0" borderId="42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1" fillId="0" borderId="25" xfId="0" applyFont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28" fillId="0" borderId="23" xfId="0" applyFont="1" applyBorder="1" applyAlignment="1">
      <alignment horizontal="center" vertical="center" wrapText="1"/>
    </xf>
    <xf numFmtId="0" fontId="33" fillId="0" borderId="43" xfId="0" applyFont="1" applyBorder="1"/>
    <xf numFmtId="0" fontId="30" fillId="0" borderId="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4" fillId="0" borderId="10" xfId="0" applyFont="1" applyBorder="1" applyAlignment="1">
      <alignment horizontal="left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7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22" fillId="25" borderId="20" xfId="0" applyFont="1" applyFill="1" applyBorder="1" applyAlignment="1">
      <alignment horizontal="center"/>
    </xf>
    <xf numFmtId="0" fontId="22" fillId="25" borderId="19" xfId="0" applyFont="1" applyFill="1" applyBorder="1" applyAlignment="1">
      <alignment horizontal="center"/>
    </xf>
    <xf numFmtId="0" fontId="22" fillId="25" borderId="14" xfId="0" applyFont="1" applyFill="1" applyBorder="1" applyAlignment="1">
      <alignment horizontal="center"/>
    </xf>
    <xf numFmtId="0" fontId="39" fillId="25" borderId="44" xfId="0" applyFont="1" applyFill="1" applyBorder="1" applyAlignment="1">
      <alignment horizontal="center" vertical="top" wrapText="1"/>
    </xf>
    <xf numFmtId="0" fontId="39" fillId="25" borderId="40" xfId="0" applyFont="1" applyFill="1" applyBorder="1" applyAlignment="1">
      <alignment horizontal="center" vertical="top" wrapText="1"/>
    </xf>
    <xf numFmtId="0" fontId="39" fillId="25" borderId="41" xfId="0" applyFont="1" applyFill="1" applyBorder="1" applyAlignment="1">
      <alignment horizontal="center" vertical="top" wrapText="1"/>
    </xf>
    <xf numFmtId="0" fontId="39" fillId="25" borderId="20" xfId="0" applyFont="1" applyFill="1" applyBorder="1" applyAlignment="1">
      <alignment horizontal="center" vertical="top" wrapText="1"/>
    </xf>
    <xf numFmtId="0" fontId="39" fillId="25" borderId="19" xfId="0" applyFont="1" applyFill="1" applyBorder="1" applyAlignment="1">
      <alignment horizontal="center" vertical="top" wrapText="1"/>
    </xf>
    <xf numFmtId="0" fontId="39" fillId="25" borderId="14" xfId="0" applyFont="1" applyFill="1" applyBorder="1" applyAlignment="1">
      <alignment horizontal="center" vertical="top" wrapText="1"/>
    </xf>
    <xf numFmtId="0" fontId="39" fillId="25" borderId="17" xfId="0" applyFont="1" applyFill="1" applyBorder="1" applyAlignment="1">
      <alignment horizontal="center" vertical="top" wrapText="1"/>
    </xf>
    <xf numFmtId="0" fontId="39" fillId="25" borderId="0" xfId="0" applyFont="1" applyFill="1" applyBorder="1" applyAlignment="1">
      <alignment horizontal="center" vertical="top" wrapText="1"/>
    </xf>
    <xf numFmtId="0" fontId="39" fillId="25" borderId="15" xfId="0" applyFont="1" applyFill="1" applyBorder="1" applyAlignment="1">
      <alignment horizontal="center" vertical="top" wrapText="1"/>
    </xf>
    <xf numFmtId="0" fontId="39" fillId="25" borderId="18" xfId="0" applyFont="1" applyFill="1" applyBorder="1" applyAlignment="1">
      <alignment horizontal="center" vertical="top" wrapText="1"/>
    </xf>
    <xf numFmtId="0" fontId="39" fillId="25" borderId="10" xfId="0" applyFont="1" applyFill="1" applyBorder="1" applyAlignment="1">
      <alignment horizontal="center" vertical="top" wrapText="1"/>
    </xf>
    <xf numFmtId="0" fontId="39" fillId="25" borderId="16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164" fontId="22" fillId="25" borderId="11" xfId="0" applyNumberFormat="1" applyFont="1" applyFill="1" applyBorder="1" applyAlignment="1">
      <alignment horizontal="center" vertical="center"/>
    </xf>
    <xf numFmtId="164" fontId="22" fillId="25" borderId="12" xfId="0" applyNumberFormat="1" applyFont="1" applyFill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/>
    </xf>
    <xf numFmtId="4" fontId="22" fillId="25" borderId="11" xfId="0" applyNumberFormat="1" applyFont="1" applyFill="1" applyBorder="1" applyAlignment="1">
      <alignment horizontal="center" vertical="center"/>
    </xf>
    <xf numFmtId="4" fontId="22" fillId="25" borderId="12" xfId="0" applyNumberFormat="1" applyFont="1" applyFill="1" applyBorder="1" applyAlignment="1">
      <alignment horizontal="center" vertical="center"/>
    </xf>
    <xf numFmtId="4" fontId="22" fillId="25" borderId="13" xfId="0" applyNumberFormat="1" applyFont="1" applyFill="1" applyBorder="1" applyAlignment="1">
      <alignment horizontal="center" vertical="center"/>
    </xf>
    <xf numFmtId="2" fontId="22" fillId="25" borderId="11" xfId="0" applyNumberFormat="1" applyFont="1" applyFill="1" applyBorder="1" applyAlignment="1">
      <alignment horizontal="center" vertical="center"/>
    </xf>
    <xf numFmtId="2" fontId="22" fillId="25" borderId="12" xfId="0" applyNumberFormat="1" applyFont="1" applyFill="1" applyBorder="1" applyAlignment="1">
      <alignment horizontal="center" vertical="center"/>
    </xf>
    <xf numFmtId="2" fontId="22" fillId="25" borderId="13" xfId="0" applyNumberFormat="1" applyFont="1" applyFill="1" applyBorder="1" applyAlignment="1">
      <alignment horizontal="center" vertical="center"/>
    </xf>
    <xf numFmtId="167" fontId="22" fillId="25" borderId="11" xfId="0" applyNumberFormat="1" applyFont="1" applyFill="1" applyBorder="1" applyAlignment="1">
      <alignment horizontal="center" vertical="center"/>
    </xf>
    <xf numFmtId="167" fontId="22" fillId="25" borderId="12" xfId="0" applyNumberFormat="1" applyFont="1" applyFill="1" applyBorder="1" applyAlignment="1">
      <alignment horizontal="center" vertical="center"/>
    </xf>
    <xf numFmtId="167" fontId="22" fillId="25" borderId="13" xfId="0" applyNumberFormat="1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2" fillId="25" borderId="17" xfId="0" applyFont="1" applyFill="1" applyBorder="1" applyAlignment="1">
      <alignment horizontal="center" wrapText="1"/>
    </xf>
    <xf numFmtId="0" fontId="22" fillId="25" borderId="0" xfId="0" applyFont="1" applyFill="1" applyBorder="1" applyAlignment="1">
      <alignment horizontal="center" wrapText="1"/>
    </xf>
    <xf numFmtId="0" fontId="22" fillId="25" borderId="15" xfId="0" applyFont="1" applyFill="1" applyBorder="1" applyAlignment="1">
      <alignment horizontal="center" wrapText="1"/>
    </xf>
    <xf numFmtId="0" fontId="22" fillId="25" borderId="18" xfId="0" applyFont="1" applyFill="1" applyBorder="1" applyAlignment="1">
      <alignment horizontal="center" wrapText="1"/>
    </xf>
    <xf numFmtId="0" fontId="22" fillId="25" borderId="10" xfId="0" applyFont="1" applyFill="1" applyBorder="1" applyAlignment="1">
      <alignment horizontal="center" wrapText="1"/>
    </xf>
    <xf numFmtId="0" fontId="22" fillId="25" borderId="16" xfId="0" applyFont="1" applyFill="1" applyBorder="1" applyAlignment="1">
      <alignment horizontal="center" wrapText="1"/>
    </xf>
    <xf numFmtId="0" fontId="37" fillId="25" borderId="19" xfId="0" applyFont="1" applyFill="1" applyBorder="1" applyAlignment="1">
      <alignment horizontal="center" vertical="top" wrapText="1"/>
    </xf>
    <xf numFmtId="0" fontId="37" fillId="25" borderId="14" xfId="0" applyFont="1" applyFill="1" applyBorder="1" applyAlignment="1">
      <alignment horizontal="center" vertical="top" wrapText="1"/>
    </xf>
    <xf numFmtId="0" fontId="37" fillId="25" borderId="17" xfId="0" applyFont="1" applyFill="1" applyBorder="1" applyAlignment="1">
      <alignment horizontal="center" vertical="top" wrapText="1"/>
    </xf>
    <xf numFmtId="0" fontId="37" fillId="25" borderId="0" xfId="0" applyFont="1" applyFill="1" applyBorder="1" applyAlignment="1">
      <alignment horizontal="center" vertical="top" wrapText="1"/>
    </xf>
    <xf numFmtId="0" fontId="37" fillId="25" borderId="15" xfId="0" applyFont="1" applyFill="1" applyBorder="1" applyAlignment="1">
      <alignment horizontal="center" vertical="top" wrapText="1"/>
    </xf>
    <xf numFmtId="0" fontId="37" fillId="25" borderId="18" xfId="0" applyFont="1" applyFill="1" applyBorder="1" applyAlignment="1">
      <alignment horizontal="center" vertical="top" wrapText="1"/>
    </xf>
    <xf numFmtId="0" fontId="37" fillId="25" borderId="10" xfId="0" applyFont="1" applyFill="1" applyBorder="1" applyAlignment="1">
      <alignment horizontal="center" vertical="top" wrapText="1"/>
    </xf>
    <xf numFmtId="0" fontId="37" fillId="25" borderId="16" xfId="0" applyFont="1" applyFill="1" applyBorder="1" applyAlignment="1">
      <alignment horizontal="center" vertical="top" wrapText="1"/>
    </xf>
    <xf numFmtId="0" fontId="22" fillId="25" borderId="19" xfId="0" applyFont="1" applyFill="1" applyBorder="1" applyAlignment="1">
      <alignment horizontal="center" vertical="top" wrapText="1"/>
    </xf>
    <xf numFmtId="0" fontId="22" fillId="25" borderId="14" xfId="0" applyFont="1" applyFill="1" applyBorder="1" applyAlignment="1">
      <alignment horizontal="center" vertical="top" wrapText="1"/>
    </xf>
    <xf numFmtId="0" fontId="22" fillId="25" borderId="17" xfId="0" applyFont="1" applyFill="1" applyBorder="1" applyAlignment="1">
      <alignment horizontal="center" vertical="top" wrapText="1"/>
    </xf>
    <xf numFmtId="0" fontId="22" fillId="25" borderId="0" xfId="0" applyFont="1" applyFill="1" applyBorder="1" applyAlignment="1">
      <alignment horizontal="center" vertical="top" wrapText="1"/>
    </xf>
    <xf numFmtId="0" fontId="22" fillId="25" borderId="15" xfId="0" applyFont="1" applyFill="1" applyBorder="1" applyAlignment="1">
      <alignment horizontal="center" vertical="top" wrapText="1"/>
    </xf>
    <xf numFmtId="0" fontId="22" fillId="25" borderId="18" xfId="0" applyFont="1" applyFill="1" applyBorder="1" applyAlignment="1">
      <alignment horizontal="center" vertical="top" wrapText="1"/>
    </xf>
    <xf numFmtId="0" fontId="22" fillId="25" borderId="10" xfId="0" applyFont="1" applyFill="1" applyBorder="1" applyAlignment="1">
      <alignment horizontal="center" vertical="top" wrapText="1"/>
    </xf>
    <xf numFmtId="0" fontId="22" fillId="25" borderId="16" xfId="0" applyFont="1" applyFill="1" applyBorder="1" applyAlignment="1">
      <alignment horizontal="center" vertical="top" wrapText="1"/>
    </xf>
    <xf numFmtId="168" fontId="22" fillId="25" borderId="11" xfId="0" applyNumberFormat="1" applyFont="1" applyFill="1" applyBorder="1" applyAlignment="1">
      <alignment horizontal="center" vertical="center"/>
    </xf>
    <xf numFmtId="168" fontId="22" fillId="25" borderId="12" xfId="0" applyNumberFormat="1" applyFont="1" applyFill="1" applyBorder="1" applyAlignment="1">
      <alignment horizontal="center" vertical="center"/>
    </xf>
    <xf numFmtId="168" fontId="22" fillId="25" borderId="13" xfId="0" applyNumberFormat="1" applyFont="1" applyFill="1" applyBorder="1" applyAlignment="1">
      <alignment horizontal="center" vertical="center"/>
    </xf>
    <xf numFmtId="165" fontId="22" fillId="25" borderId="11" xfId="0" applyNumberFormat="1" applyFont="1" applyFill="1" applyBorder="1" applyAlignment="1">
      <alignment horizontal="center" vertical="center"/>
    </xf>
    <xf numFmtId="165" fontId="22" fillId="25" borderId="13" xfId="0" applyNumberFormat="1" applyFont="1" applyFill="1" applyBorder="1" applyAlignment="1">
      <alignment horizontal="center" vertical="center"/>
    </xf>
    <xf numFmtId="168" fontId="22" fillId="25" borderId="14" xfId="0" applyNumberFormat="1" applyFont="1" applyFill="1" applyBorder="1" applyAlignment="1">
      <alignment horizontal="center" vertical="center"/>
    </xf>
    <xf numFmtId="168" fontId="22" fillId="25" borderId="15" xfId="0" applyNumberFormat="1" applyFont="1" applyFill="1" applyBorder="1" applyAlignment="1">
      <alignment horizontal="center" vertical="center"/>
    </xf>
    <xf numFmtId="168" fontId="22" fillId="25" borderId="16" xfId="0" applyNumberFormat="1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Стиль 1" xfId="40"/>
    <cellStyle name="Текст предупреждения" xfId="41" builtinId="11" customBuiltin="1"/>
  </cellStyles>
  <dxfs count="0"/>
  <tableStyles count="2" defaultTableStyle="TableStyleMedium9" defaultPivotStyle="PivotStyleLight16">
    <tableStyle name="Стиль таблицы 1" pivot="0" count="0"/>
    <tableStyle name="Стиль таблицы 2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3505200</xdr:colOff>
      <xdr:row>38</xdr:row>
      <xdr:rowOff>0</xdr:rowOff>
    </xdr:from>
    <xdr:to>
      <xdr:col>3</xdr:col>
      <xdr:colOff>676275</xdr:colOff>
      <xdr:row>41</xdr:row>
      <xdr:rowOff>171450</xdr:rowOff>
    </xdr:to>
    <xdr:sp macro="" textlink="">
      <xdr:nvSpPr>
        <xdr:cNvPr id="1905" name="TextBox 2"/>
        <xdr:cNvSpPr txBox="1">
          <a:spLocks noChangeArrowheads="1"/>
        </xdr:cNvSpPr>
      </xdr:nvSpPr>
      <xdr:spPr bwMode="auto">
        <a:xfrm>
          <a:off x="3838575" y="6143625"/>
          <a:ext cx="18192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38</xdr:row>
      <xdr:rowOff>9525</xdr:rowOff>
    </xdr:from>
    <xdr:to>
      <xdr:col>1</xdr:col>
      <xdr:colOff>1638300</xdr:colOff>
      <xdr:row>41</xdr:row>
      <xdr:rowOff>180975</xdr:rowOff>
    </xdr:to>
    <xdr:sp macro="" textlink="">
      <xdr:nvSpPr>
        <xdr:cNvPr id="1906" name="TextBox 1"/>
        <xdr:cNvSpPr txBox="1">
          <a:spLocks noChangeArrowheads="1"/>
        </xdr:cNvSpPr>
      </xdr:nvSpPr>
      <xdr:spPr bwMode="auto">
        <a:xfrm>
          <a:off x="152400" y="6153150"/>
          <a:ext cx="18192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8" workbookViewId="0">
      <selection activeCell="B44" sqref="B44"/>
    </sheetView>
  </sheetViews>
  <sheetFormatPr defaultRowHeight="15" x14ac:dyDescent="0.25"/>
  <cols>
    <col min="1" max="1" width="5" customWidth="1"/>
    <col min="2" max="2" width="56.7109375" customWidth="1"/>
    <col min="3" max="3" width="13" customWidth="1"/>
    <col min="4" max="4" width="12.7109375" customWidth="1"/>
  </cols>
  <sheetData>
    <row r="1" spans="1:4" x14ac:dyDescent="0.25">
      <c r="A1" s="1" t="s">
        <v>0</v>
      </c>
      <c r="B1" s="1" t="s">
        <v>0</v>
      </c>
      <c r="C1" s="2" t="s">
        <v>0</v>
      </c>
      <c r="D1" s="1" t="s">
        <v>0</v>
      </c>
    </row>
    <row r="2" spans="1:4" ht="46.5" hidden="1" customHeight="1" x14ac:dyDescent="0.25">
      <c r="A2" s="339"/>
      <c r="B2" s="339"/>
      <c r="C2" s="339"/>
      <c r="D2" s="339"/>
    </row>
    <row r="3" spans="1:4" x14ac:dyDescent="0.25">
      <c r="A3" s="3"/>
      <c r="B3" s="4"/>
      <c r="C3" s="3"/>
      <c r="D3" s="3"/>
    </row>
    <row r="4" spans="1:4" x14ac:dyDescent="0.25">
      <c r="A4" s="3"/>
      <c r="B4" s="4"/>
      <c r="C4" s="3"/>
      <c r="D4" s="3"/>
    </row>
    <row r="5" spans="1:4" x14ac:dyDescent="0.25">
      <c r="A5" s="3"/>
      <c r="B5" s="3"/>
      <c r="C5" s="3"/>
      <c r="D5" s="3"/>
    </row>
    <row r="6" spans="1:4" x14ac:dyDescent="0.25">
      <c r="A6" s="6"/>
      <c r="B6" s="6"/>
      <c r="C6" s="6"/>
      <c r="D6" s="7"/>
    </row>
    <row r="7" spans="1:4" hidden="1" x14ac:dyDescent="0.25">
      <c r="A7" s="339"/>
      <c r="B7" s="339"/>
      <c r="C7" s="339"/>
      <c r="D7" s="339"/>
    </row>
    <row r="8" spans="1:4" x14ac:dyDescent="0.25">
      <c r="A8" s="6"/>
      <c r="B8" s="8"/>
      <c r="C8" s="6"/>
      <c r="D8" s="7"/>
    </row>
    <row r="9" spans="1:4" x14ac:dyDescent="0.25">
      <c r="A9" s="6"/>
      <c r="B9" s="8"/>
      <c r="C9" s="6"/>
      <c r="D9" s="7"/>
    </row>
    <row r="10" spans="1:4" x14ac:dyDescent="0.25">
      <c r="A10" s="6"/>
      <c r="B10" s="9"/>
      <c r="C10" s="6"/>
      <c r="D10" s="7"/>
    </row>
    <row r="11" spans="1:4" hidden="1" x14ac:dyDescent="0.25">
      <c r="A11" s="339"/>
      <c r="B11" s="339"/>
      <c r="C11" s="339"/>
      <c r="D11" s="339"/>
    </row>
    <row r="12" spans="1:4" hidden="1" x14ac:dyDescent="0.25">
      <c r="A12" s="338"/>
      <c r="B12" s="338"/>
      <c r="C12" s="338"/>
      <c r="D12" s="338"/>
    </row>
    <row r="13" spans="1:4" x14ac:dyDescent="0.25">
      <c r="A13" s="6"/>
      <c r="B13" s="10"/>
      <c r="C13" s="6"/>
      <c r="D13" s="11"/>
    </row>
    <row r="14" spans="1:4" x14ac:dyDescent="0.25">
      <c r="A14" s="6"/>
      <c r="B14" s="8"/>
      <c r="C14" s="6"/>
      <c r="D14" s="11"/>
    </row>
    <row r="15" spans="1:4" x14ac:dyDescent="0.25">
      <c r="A15" s="6"/>
      <c r="B15" s="9"/>
      <c r="C15" s="6"/>
      <c r="D15" s="11"/>
    </row>
    <row r="16" spans="1:4" hidden="1" x14ac:dyDescent="0.25">
      <c r="A16" s="338"/>
      <c r="B16" s="338"/>
      <c r="C16" s="338"/>
      <c r="D16" s="338"/>
    </row>
    <row r="17" spans="1:5" x14ac:dyDescent="0.25">
      <c r="A17" s="6"/>
      <c r="B17" s="9"/>
      <c r="C17" s="6"/>
      <c r="D17" s="11"/>
    </row>
    <row r="18" spans="1:5" x14ac:dyDescent="0.25">
      <c r="A18" s="6"/>
      <c r="B18" s="9"/>
      <c r="C18" s="6"/>
      <c r="D18" s="11"/>
    </row>
    <row r="19" spans="1:5" x14ac:dyDescent="0.25">
      <c r="A19" s="6"/>
      <c r="B19" s="8"/>
      <c r="C19" s="6"/>
      <c r="D19" s="11"/>
    </row>
    <row r="20" spans="1:5" x14ac:dyDescent="0.25">
      <c r="A20" s="6"/>
      <c r="B20" s="8"/>
      <c r="C20" s="6"/>
      <c r="D20" s="11"/>
    </row>
    <row r="21" spans="1:5" x14ac:dyDescent="0.25">
      <c r="A21" s="6"/>
      <c r="B21" s="8"/>
      <c r="C21" s="6"/>
      <c r="D21" s="11"/>
    </row>
    <row r="22" spans="1:5" hidden="1" x14ac:dyDescent="0.25">
      <c r="A22" s="338"/>
      <c r="B22" s="338"/>
      <c r="C22" s="338"/>
      <c r="D22" s="338"/>
    </row>
    <row r="23" spans="1:5" x14ac:dyDescent="0.25">
      <c r="A23" s="6"/>
      <c r="B23" s="8"/>
      <c r="C23" s="6"/>
      <c r="D23" s="11"/>
    </row>
    <row r="24" spans="1:5" x14ac:dyDescent="0.25">
      <c r="A24" s="6"/>
      <c r="B24" s="9"/>
      <c r="C24" s="12"/>
      <c r="D24" s="11"/>
    </row>
    <row r="25" spans="1:5" x14ac:dyDescent="0.25">
      <c r="A25" s="6"/>
      <c r="B25" s="9"/>
      <c r="C25" s="6"/>
      <c r="D25" s="13"/>
    </row>
    <row r="26" spans="1:5" x14ac:dyDescent="0.25">
      <c r="A26" s="6"/>
      <c r="B26" s="8"/>
      <c r="C26" s="6"/>
      <c r="D26" s="13"/>
    </row>
    <row r="27" spans="1:5" x14ac:dyDescent="0.25">
      <c r="A27" s="6"/>
      <c r="B27" s="9"/>
      <c r="C27" s="6"/>
      <c r="D27" s="11"/>
    </row>
    <row r="28" spans="1:5" x14ac:dyDescent="0.25">
      <c r="A28" s="6"/>
      <c r="B28" s="9"/>
      <c r="C28" s="6"/>
      <c r="D28" s="11"/>
    </row>
    <row r="29" spans="1:5" x14ac:dyDescent="0.25">
      <c r="A29" s="6"/>
      <c r="B29" s="8"/>
      <c r="C29" s="6"/>
      <c r="D29" s="11"/>
    </row>
    <row r="30" spans="1:5" x14ac:dyDescent="0.25">
      <c r="A30" s="338"/>
      <c r="B30" s="338"/>
      <c r="C30" s="338"/>
      <c r="D30" s="338"/>
    </row>
    <row r="31" spans="1:5" ht="18.75" x14ac:dyDescent="0.3">
      <c r="A31" s="6"/>
      <c r="B31" s="8"/>
      <c r="C31" s="6"/>
      <c r="D31" s="11"/>
      <c r="E31" s="5"/>
    </row>
    <row r="32" spans="1:5" x14ac:dyDescent="0.25">
      <c r="A32" s="6"/>
      <c r="B32" s="8"/>
      <c r="C32" s="6"/>
      <c r="D32" s="11"/>
    </row>
    <row r="33" spans="1:4" x14ac:dyDescent="0.25">
      <c r="A33" s="6"/>
      <c r="B33" s="8"/>
      <c r="C33" s="6"/>
      <c r="D33" s="11"/>
    </row>
    <row r="34" spans="1:4" x14ac:dyDescent="0.25">
      <c r="A34" s="339"/>
      <c r="B34" s="339"/>
      <c r="C34" s="339"/>
      <c r="D34" s="339"/>
    </row>
    <row r="35" spans="1:4" x14ac:dyDescent="0.25">
      <c r="A35" s="6"/>
      <c r="B35" s="8"/>
      <c r="C35" s="6"/>
      <c r="D35" s="11"/>
    </row>
    <row r="36" spans="1:4" x14ac:dyDescent="0.25">
      <c r="A36" s="6"/>
      <c r="B36" s="8"/>
      <c r="C36" s="6"/>
      <c r="D36" s="13"/>
    </row>
    <row r="37" spans="1:4" x14ac:dyDescent="0.25">
      <c r="A37" s="14"/>
      <c r="B37" s="14"/>
      <c r="C37" s="14"/>
      <c r="D37" s="14"/>
    </row>
    <row r="38" spans="1:4" x14ac:dyDescent="0.25">
      <c r="A38" s="14"/>
      <c r="B38" s="14"/>
      <c r="C38" s="14"/>
      <c r="D38" s="14"/>
    </row>
    <row r="39" spans="1:4" x14ac:dyDescent="0.25">
      <c r="A39" s="14"/>
      <c r="B39" s="14"/>
      <c r="C39" s="14"/>
      <c r="D39" s="14"/>
    </row>
    <row r="40" spans="1:4" x14ac:dyDescent="0.25">
      <c r="A40" s="14"/>
      <c r="B40" s="14"/>
      <c r="C40" s="14"/>
      <c r="D40" s="14"/>
    </row>
    <row r="41" spans="1:4" x14ac:dyDescent="0.25">
      <c r="A41" s="14"/>
      <c r="B41" s="14"/>
      <c r="C41" s="14"/>
      <c r="D41" s="14"/>
    </row>
    <row r="42" spans="1:4" x14ac:dyDescent="0.25">
      <c r="A42" s="14"/>
      <c r="B42" s="14"/>
      <c r="C42" s="14"/>
      <c r="D42" s="14"/>
    </row>
    <row r="43" spans="1:4" x14ac:dyDescent="0.25">
      <c r="A43" s="14"/>
      <c r="B43" s="14"/>
      <c r="C43" s="14"/>
      <c r="D43" s="14"/>
    </row>
    <row r="44" spans="1:4" x14ac:dyDescent="0.25">
      <c r="A44" s="14"/>
      <c r="B44" s="14"/>
      <c r="C44" s="14"/>
      <c r="D44" s="14"/>
    </row>
    <row r="45" spans="1:4" x14ac:dyDescent="0.25">
      <c r="A45" s="14"/>
      <c r="B45" s="14"/>
      <c r="C45" s="14"/>
      <c r="D45" s="14"/>
    </row>
  </sheetData>
  <mergeCells count="8">
    <mergeCell ref="A30:D30"/>
    <mergeCell ref="A34:D34"/>
    <mergeCell ref="A2:D2"/>
    <mergeCell ref="A7:D7"/>
    <mergeCell ref="A11:D11"/>
    <mergeCell ref="A12:D12"/>
    <mergeCell ref="A16:D16"/>
    <mergeCell ref="A22:D22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E182"/>
  <sheetViews>
    <sheetView tabSelected="1" view="pageBreakPreview" topLeftCell="C152" zoomScale="50" zoomScaleNormal="100" zoomScaleSheetLayoutView="50" workbookViewId="0">
      <selection activeCell="L38" sqref="L38:L41"/>
    </sheetView>
  </sheetViews>
  <sheetFormatPr defaultRowHeight="15" x14ac:dyDescent="0.25"/>
  <cols>
    <col min="1" max="1" width="0" hidden="1" customWidth="1"/>
    <col min="2" max="2" width="4.7109375" hidden="1" customWidth="1"/>
    <col min="3" max="3" width="4.7109375" customWidth="1"/>
    <col min="4" max="6" width="13" customWidth="1"/>
    <col min="7" max="7" width="18" customWidth="1"/>
    <col min="8" max="8" width="9.140625" hidden="1" customWidth="1"/>
    <col min="9" max="9" width="16.42578125" customWidth="1"/>
    <col min="10" max="10" width="14" customWidth="1"/>
    <col min="11" max="11" width="12.5703125" customWidth="1"/>
    <col min="12" max="12" width="12.28515625" customWidth="1"/>
    <col min="13" max="13" width="16" customWidth="1"/>
    <col min="14" max="14" width="32.28515625" customWidth="1"/>
  </cols>
  <sheetData>
    <row r="1" spans="2:14" ht="18.75" x14ac:dyDescent="0.3">
      <c r="C1" s="415" t="s">
        <v>581</v>
      </c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2:14" ht="18.75" x14ac:dyDescent="0.3">
      <c r="B2" s="14"/>
      <c r="C2" s="354" t="s">
        <v>586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15.75" x14ac:dyDescent="0.25">
      <c r="B3" s="59"/>
      <c r="C3" s="276"/>
      <c r="D3" s="277"/>
      <c r="E3" s="278"/>
      <c r="F3" s="278"/>
      <c r="G3" s="278"/>
      <c r="H3" s="279"/>
      <c r="I3" s="412" t="s">
        <v>592</v>
      </c>
      <c r="J3" s="412" t="s">
        <v>593</v>
      </c>
      <c r="K3" s="431" t="s">
        <v>505</v>
      </c>
      <c r="L3" s="432"/>
      <c r="M3" s="281" t="s">
        <v>561</v>
      </c>
      <c r="N3" s="280" t="s">
        <v>562</v>
      </c>
    </row>
    <row r="4" spans="2:14" ht="15.75" x14ac:dyDescent="0.25">
      <c r="B4" s="24" t="s">
        <v>1</v>
      </c>
      <c r="C4" s="281"/>
      <c r="D4" s="343" t="s">
        <v>18</v>
      </c>
      <c r="E4" s="344"/>
      <c r="F4" s="344"/>
      <c r="G4" s="344"/>
      <c r="H4" s="345"/>
      <c r="I4" s="413"/>
      <c r="J4" s="413"/>
      <c r="K4" s="433"/>
      <c r="L4" s="434"/>
      <c r="M4" s="281" t="s">
        <v>560</v>
      </c>
      <c r="N4" s="281" t="s">
        <v>560</v>
      </c>
    </row>
    <row r="5" spans="2:14" ht="15.75" x14ac:dyDescent="0.25">
      <c r="B5" s="59"/>
      <c r="C5" s="276"/>
      <c r="D5" s="343" t="s">
        <v>19</v>
      </c>
      <c r="E5" s="344"/>
      <c r="F5" s="344"/>
      <c r="G5" s="344"/>
      <c r="H5" s="345"/>
      <c r="I5" s="413"/>
      <c r="J5" s="413"/>
      <c r="K5" s="410" t="s">
        <v>487</v>
      </c>
      <c r="L5" s="282" t="s">
        <v>494</v>
      </c>
      <c r="M5" s="276"/>
      <c r="N5" s="281" t="s">
        <v>563</v>
      </c>
    </row>
    <row r="6" spans="2:14" ht="63" customHeight="1" x14ac:dyDescent="0.25">
      <c r="B6" s="62"/>
      <c r="C6" s="283"/>
      <c r="D6" s="284"/>
      <c r="E6" s="285"/>
      <c r="F6" s="285"/>
      <c r="G6" s="285"/>
      <c r="H6" s="286"/>
      <c r="I6" s="414"/>
      <c r="J6" s="414"/>
      <c r="K6" s="411"/>
      <c r="L6" s="287" t="s">
        <v>154</v>
      </c>
      <c r="M6" s="283"/>
      <c r="N6" s="288" t="s">
        <v>580</v>
      </c>
    </row>
    <row r="7" spans="2:14" ht="15.75" customHeight="1" x14ac:dyDescent="0.25">
      <c r="B7" s="59"/>
      <c r="C7" s="293"/>
      <c r="D7" s="422" t="s">
        <v>594</v>
      </c>
      <c r="E7" s="463"/>
      <c r="F7" s="463"/>
      <c r="G7" s="463"/>
      <c r="H7" s="323"/>
      <c r="I7" s="471">
        <v>282230</v>
      </c>
      <c r="J7" s="474">
        <v>276610</v>
      </c>
      <c r="K7" s="444">
        <f>J7/I7*100</f>
        <v>98.008716295220211</v>
      </c>
      <c r="L7" s="435">
        <f>J7-I7</f>
        <v>-5620</v>
      </c>
      <c r="M7" s="435">
        <f>K7/100</f>
        <v>0.98008716295220211</v>
      </c>
      <c r="N7" s="479" t="s">
        <v>588</v>
      </c>
    </row>
    <row r="8" spans="2:14" ht="59.25" customHeight="1" x14ac:dyDescent="0.25">
      <c r="B8" s="24">
        <v>1</v>
      </c>
      <c r="C8" s="304">
        <v>1</v>
      </c>
      <c r="D8" s="465"/>
      <c r="E8" s="466"/>
      <c r="F8" s="466"/>
      <c r="G8" s="466"/>
      <c r="H8" s="324"/>
      <c r="I8" s="473"/>
      <c r="J8" s="475"/>
      <c r="K8" s="446"/>
      <c r="L8" s="437"/>
      <c r="M8" s="437"/>
      <c r="N8" s="480"/>
    </row>
    <row r="9" spans="2:14" ht="15.75" hidden="1" customHeight="1" x14ac:dyDescent="0.25">
      <c r="B9" s="59"/>
      <c r="C9" s="293"/>
      <c r="D9" s="465"/>
      <c r="E9" s="466"/>
      <c r="F9" s="466"/>
      <c r="G9" s="466"/>
      <c r="H9" s="324"/>
      <c r="I9" s="294"/>
      <c r="J9" s="294"/>
      <c r="K9" s="298"/>
      <c r="L9" s="294"/>
      <c r="M9" s="294"/>
      <c r="N9" s="294"/>
    </row>
    <row r="10" spans="2:14" ht="13.5" hidden="1" customHeight="1" x14ac:dyDescent="0.25">
      <c r="B10" s="59"/>
      <c r="C10" s="293"/>
      <c r="D10" s="465"/>
      <c r="E10" s="466"/>
      <c r="F10" s="466"/>
      <c r="G10" s="466"/>
      <c r="H10" s="324"/>
      <c r="I10" s="302"/>
      <c r="J10" s="302"/>
      <c r="K10" s="303"/>
      <c r="L10" s="302"/>
      <c r="M10" s="302"/>
      <c r="N10" s="294"/>
    </row>
    <row r="11" spans="2:14" ht="11.25" hidden="1" customHeight="1" x14ac:dyDescent="0.25">
      <c r="B11" s="62"/>
      <c r="C11" s="304"/>
      <c r="D11" s="468"/>
      <c r="E11" s="469"/>
      <c r="F11" s="469"/>
      <c r="G11" s="469"/>
      <c r="H11" s="324"/>
      <c r="I11" s="305"/>
      <c r="J11" s="305"/>
      <c r="K11" s="305"/>
      <c r="L11" s="305"/>
      <c r="M11" s="302"/>
      <c r="N11" s="306"/>
    </row>
    <row r="12" spans="2:14" ht="15.75" x14ac:dyDescent="0.25">
      <c r="B12" s="59"/>
      <c r="C12" s="293"/>
      <c r="D12" s="422" t="s">
        <v>595</v>
      </c>
      <c r="E12" s="463"/>
      <c r="F12" s="463"/>
      <c r="G12" s="463"/>
      <c r="H12" s="325"/>
      <c r="I12" s="471">
        <v>0</v>
      </c>
      <c r="J12" s="435">
        <v>0</v>
      </c>
      <c r="K12" s="444">
        <v>0</v>
      </c>
      <c r="L12" s="435">
        <f>J12-I12</f>
        <v>0</v>
      </c>
      <c r="M12" s="435">
        <f>K12/100</f>
        <v>0</v>
      </c>
      <c r="N12" s="479" t="s">
        <v>587</v>
      </c>
    </row>
    <row r="13" spans="2:14" ht="15.75" x14ac:dyDescent="0.25">
      <c r="B13" s="24">
        <v>2</v>
      </c>
      <c r="C13" s="293">
        <v>2</v>
      </c>
      <c r="D13" s="465"/>
      <c r="E13" s="466"/>
      <c r="F13" s="466"/>
      <c r="G13" s="466"/>
      <c r="H13" s="298"/>
      <c r="I13" s="472"/>
      <c r="J13" s="436"/>
      <c r="K13" s="445"/>
      <c r="L13" s="436"/>
      <c r="M13" s="436"/>
      <c r="N13" s="481"/>
    </row>
    <row r="14" spans="2:14" ht="15.75" x14ac:dyDescent="0.25">
      <c r="B14" s="59"/>
      <c r="C14" s="293"/>
      <c r="D14" s="465"/>
      <c r="E14" s="466"/>
      <c r="F14" s="466"/>
      <c r="G14" s="466"/>
      <c r="H14" s="298"/>
      <c r="I14" s="472"/>
      <c r="J14" s="436"/>
      <c r="K14" s="445"/>
      <c r="L14" s="436"/>
      <c r="M14" s="436"/>
      <c r="N14" s="481"/>
    </row>
    <row r="15" spans="2:14" ht="15" customHeight="1" x14ac:dyDescent="0.25">
      <c r="B15" s="59"/>
      <c r="C15" s="293"/>
      <c r="D15" s="465"/>
      <c r="E15" s="466"/>
      <c r="F15" s="466"/>
      <c r="G15" s="466"/>
      <c r="H15" s="298"/>
      <c r="I15" s="472"/>
      <c r="J15" s="436"/>
      <c r="K15" s="445"/>
      <c r="L15" s="436"/>
      <c r="M15" s="436"/>
      <c r="N15" s="481"/>
    </row>
    <row r="16" spans="2:14" ht="8.25" hidden="1" customHeight="1" x14ac:dyDescent="0.25">
      <c r="B16" s="59"/>
      <c r="C16" s="293"/>
      <c r="D16" s="465"/>
      <c r="E16" s="466"/>
      <c r="F16" s="466"/>
      <c r="G16" s="466"/>
      <c r="H16" s="298"/>
      <c r="I16" s="472"/>
      <c r="J16" s="436"/>
      <c r="K16" s="445"/>
      <c r="L16" s="436"/>
      <c r="M16" s="436"/>
      <c r="N16" s="481"/>
    </row>
    <row r="17" spans="2:14" ht="15.75" x14ac:dyDescent="0.25">
      <c r="B17" s="59"/>
      <c r="C17" s="304"/>
      <c r="D17" s="468"/>
      <c r="E17" s="469"/>
      <c r="F17" s="469"/>
      <c r="G17" s="469"/>
      <c r="H17" s="298"/>
      <c r="I17" s="473"/>
      <c r="J17" s="437"/>
      <c r="K17" s="446"/>
      <c r="L17" s="437"/>
      <c r="M17" s="437"/>
      <c r="N17" s="480"/>
    </row>
    <row r="18" spans="2:14" ht="15.75" customHeight="1" x14ac:dyDescent="0.25">
      <c r="B18" s="59"/>
      <c r="C18" s="293"/>
      <c r="D18" s="422" t="s">
        <v>596</v>
      </c>
      <c r="E18" s="455"/>
      <c r="F18" s="455"/>
      <c r="G18" s="455"/>
      <c r="H18" s="456"/>
      <c r="I18" s="471">
        <v>0</v>
      </c>
      <c r="J18" s="435">
        <v>0</v>
      </c>
      <c r="K18" s="444">
        <v>0</v>
      </c>
      <c r="L18" s="435">
        <f>J18-I18</f>
        <v>0</v>
      </c>
      <c r="M18" s="435">
        <f>K18/100</f>
        <v>0</v>
      </c>
      <c r="N18" s="479" t="s">
        <v>587</v>
      </c>
    </row>
    <row r="19" spans="2:14" ht="15.75" x14ac:dyDescent="0.25">
      <c r="B19" s="59"/>
      <c r="C19" s="293">
        <v>3</v>
      </c>
      <c r="D19" s="457"/>
      <c r="E19" s="458"/>
      <c r="F19" s="458"/>
      <c r="G19" s="458"/>
      <c r="H19" s="459"/>
      <c r="I19" s="472"/>
      <c r="J19" s="436"/>
      <c r="K19" s="445"/>
      <c r="L19" s="436"/>
      <c r="M19" s="436"/>
      <c r="N19" s="481"/>
    </row>
    <row r="20" spans="2:14" ht="15.75" x14ac:dyDescent="0.25">
      <c r="B20" s="24">
        <v>4</v>
      </c>
      <c r="C20" s="293"/>
      <c r="D20" s="457"/>
      <c r="E20" s="458"/>
      <c r="F20" s="458"/>
      <c r="G20" s="458"/>
      <c r="H20" s="459"/>
      <c r="I20" s="472"/>
      <c r="J20" s="436"/>
      <c r="K20" s="445"/>
      <c r="L20" s="436"/>
      <c r="M20" s="436"/>
      <c r="N20" s="481"/>
    </row>
    <row r="21" spans="2:14" ht="15.75" x14ac:dyDescent="0.25">
      <c r="B21" s="24"/>
      <c r="C21" s="293"/>
      <c r="D21" s="460"/>
      <c r="E21" s="461"/>
      <c r="F21" s="461"/>
      <c r="G21" s="461"/>
      <c r="H21" s="462"/>
      <c r="I21" s="473"/>
      <c r="J21" s="437"/>
      <c r="K21" s="446"/>
      <c r="L21" s="437"/>
      <c r="M21" s="437"/>
      <c r="N21" s="480"/>
    </row>
    <row r="22" spans="2:14" ht="15.75" customHeight="1" x14ac:dyDescent="0.25">
      <c r="B22" s="60"/>
      <c r="C22" s="312"/>
      <c r="D22" s="422" t="s">
        <v>597</v>
      </c>
      <c r="E22" s="423"/>
      <c r="F22" s="423"/>
      <c r="G22" s="423"/>
      <c r="H22" s="424"/>
      <c r="I22" s="471">
        <v>11323.33</v>
      </c>
      <c r="J22" s="435">
        <v>11323.33</v>
      </c>
      <c r="K22" s="444">
        <f>J22*100/I22</f>
        <v>100</v>
      </c>
      <c r="L22" s="435">
        <f>J22-I22</f>
        <v>0</v>
      </c>
      <c r="M22" s="435">
        <f>K22/100</f>
        <v>1</v>
      </c>
      <c r="N22" s="479" t="s">
        <v>588</v>
      </c>
    </row>
    <row r="23" spans="2:14" ht="15.75" x14ac:dyDescent="0.25">
      <c r="B23" s="24">
        <v>5</v>
      </c>
      <c r="C23" s="293">
        <v>4</v>
      </c>
      <c r="D23" s="425"/>
      <c r="E23" s="426"/>
      <c r="F23" s="426"/>
      <c r="G23" s="426"/>
      <c r="H23" s="427"/>
      <c r="I23" s="472"/>
      <c r="J23" s="436"/>
      <c r="K23" s="445"/>
      <c r="L23" s="436"/>
      <c r="M23" s="436"/>
      <c r="N23" s="481"/>
    </row>
    <row r="24" spans="2:14" ht="15.75" x14ac:dyDescent="0.25">
      <c r="B24" s="274"/>
      <c r="C24" s="293"/>
      <c r="D24" s="425"/>
      <c r="E24" s="426"/>
      <c r="F24" s="426"/>
      <c r="G24" s="426"/>
      <c r="H24" s="427"/>
      <c r="I24" s="472"/>
      <c r="J24" s="436"/>
      <c r="K24" s="445"/>
      <c r="L24" s="436"/>
      <c r="M24" s="436"/>
      <c r="N24" s="481"/>
    </row>
    <row r="25" spans="2:14" ht="15.75" x14ac:dyDescent="0.25">
      <c r="B25" s="59"/>
      <c r="C25" s="304"/>
      <c r="D25" s="428"/>
      <c r="E25" s="429"/>
      <c r="F25" s="429"/>
      <c r="G25" s="429"/>
      <c r="H25" s="430"/>
      <c r="I25" s="473"/>
      <c r="J25" s="437"/>
      <c r="K25" s="446"/>
      <c r="L25" s="437"/>
      <c r="M25" s="437"/>
      <c r="N25" s="480"/>
    </row>
    <row r="26" spans="2:14" ht="15.75" customHeight="1" x14ac:dyDescent="0.25">
      <c r="B26" s="59"/>
      <c r="C26" s="293"/>
      <c r="D26" s="422" t="s">
        <v>598</v>
      </c>
      <c r="E26" s="463"/>
      <c r="F26" s="463"/>
      <c r="G26" s="463"/>
      <c r="H26" s="464"/>
      <c r="I26" s="471">
        <v>2482</v>
      </c>
      <c r="J26" s="435">
        <v>2482</v>
      </c>
      <c r="K26" s="444">
        <f>J26*100/I26</f>
        <v>100</v>
      </c>
      <c r="L26" s="435">
        <f>J26-I26</f>
        <v>0</v>
      </c>
      <c r="M26" s="435">
        <f>K26/100</f>
        <v>1</v>
      </c>
      <c r="N26" s="479" t="s">
        <v>588</v>
      </c>
    </row>
    <row r="27" spans="2:14" ht="15.75" x14ac:dyDescent="0.25">
      <c r="B27" s="24">
        <v>6</v>
      </c>
      <c r="C27" s="293">
        <v>5</v>
      </c>
      <c r="D27" s="465"/>
      <c r="E27" s="466"/>
      <c r="F27" s="466"/>
      <c r="G27" s="466"/>
      <c r="H27" s="467"/>
      <c r="I27" s="472"/>
      <c r="J27" s="436"/>
      <c r="K27" s="445"/>
      <c r="L27" s="436"/>
      <c r="M27" s="436"/>
      <c r="N27" s="481"/>
    </row>
    <row r="28" spans="2:14" ht="15.75" x14ac:dyDescent="0.25">
      <c r="B28" s="59"/>
      <c r="C28" s="293"/>
      <c r="D28" s="465"/>
      <c r="E28" s="466"/>
      <c r="F28" s="466"/>
      <c r="G28" s="466"/>
      <c r="H28" s="467"/>
      <c r="I28" s="472"/>
      <c r="J28" s="436"/>
      <c r="K28" s="445"/>
      <c r="L28" s="436"/>
      <c r="M28" s="436"/>
      <c r="N28" s="481"/>
    </row>
    <row r="29" spans="2:14" ht="15.75" x14ac:dyDescent="0.25">
      <c r="B29" s="62"/>
      <c r="C29" s="304"/>
      <c r="D29" s="468"/>
      <c r="E29" s="469"/>
      <c r="F29" s="469"/>
      <c r="G29" s="469"/>
      <c r="H29" s="470"/>
      <c r="I29" s="473"/>
      <c r="J29" s="437"/>
      <c r="K29" s="446"/>
      <c r="L29" s="437"/>
      <c r="M29" s="437"/>
      <c r="N29" s="480"/>
    </row>
    <row r="30" spans="2:14" ht="15.75" customHeight="1" x14ac:dyDescent="0.25">
      <c r="B30" s="60"/>
      <c r="C30" s="312"/>
      <c r="D30" s="422" t="s">
        <v>599</v>
      </c>
      <c r="E30" s="463"/>
      <c r="F30" s="463"/>
      <c r="G30" s="463"/>
      <c r="H30" s="464"/>
      <c r="I30" s="471">
        <v>5733.6</v>
      </c>
      <c r="J30" s="435">
        <v>5733.6</v>
      </c>
      <c r="K30" s="444">
        <f>J30*100/I30</f>
        <v>100</v>
      </c>
      <c r="L30" s="435">
        <f>J30-I30</f>
        <v>0</v>
      </c>
      <c r="M30" s="435">
        <f>K30/100</f>
        <v>1</v>
      </c>
      <c r="N30" s="479" t="s">
        <v>588</v>
      </c>
    </row>
    <row r="31" spans="2:14" ht="15.75" x14ac:dyDescent="0.25">
      <c r="B31" s="24">
        <v>7</v>
      </c>
      <c r="C31" s="293">
        <v>6</v>
      </c>
      <c r="D31" s="465"/>
      <c r="E31" s="466"/>
      <c r="F31" s="466"/>
      <c r="G31" s="466"/>
      <c r="H31" s="467"/>
      <c r="I31" s="472"/>
      <c r="J31" s="436"/>
      <c r="K31" s="445"/>
      <c r="L31" s="436"/>
      <c r="M31" s="436"/>
      <c r="N31" s="481"/>
    </row>
    <row r="32" spans="2:14" ht="15.75" x14ac:dyDescent="0.25">
      <c r="B32" s="59"/>
      <c r="C32" s="293"/>
      <c r="D32" s="465"/>
      <c r="E32" s="466"/>
      <c r="F32" s="466"/>
      <c r="G32" s="466"/>
      <c r="H32" s="467"/>
      <c r="I32" s="472"/>
      <c r="J32" s="436"/>
      <c r="K32" s="445"/>
      <c r="L32" s="436"/>
      <c r="M32" s="436"/>
      <c r="N32" s="481"/>
    </row>
    <row r="33" spans="2:5023" ht="15.75" x14ac:dyDescent="0.25">
      <c r="B33" s="62"/>
      <c r="C33" s="304"/>
      <c r="D33" s="468"/>
      <c r="E33" s="469"/>
      <c r="F33" s="469"/>
      <c r="G33" s="469"/>
      <c r="H33" s="470"/>
      <c r="I33" s="473"/>
      <c r="J33" s="437"/>
      <c r="K33" s="446"/>
      <c r="L33" s="437"/>
      <c r="M33" s="437"/>
      <c r="N33" s="480"/>
    </row>
    <row r="34" spans="2:5023" ht="15.75" customHeight="1" x14ac:dyDescent="0.25">
      <c r="B34" s="59"/>
      <c r="C34" s="293"/>
      <c r="D34" s="422" t="s">
        <v>600</v>
      </c>
      <c r="E34" s="455"/>
      <c r="F34" s="455"/>
      <c r="G34" s="455"/>
      <c r="H34" s="456"/>
      <c r="I34" s="438">
        <v>15880.3</v>
      </c>
      <c r="J34" s="441">
        <v>15880.3</v>
      </c>
      <c r="K34" s="444">
        <f>J34*100/I34</f>
        <v>100</v>
      </c>
      <c r="L34" s="435">
        <f>J34-I34</f>
        <v>0</v>
      </c>
      <c r="M34" s="435">
        <f>K34/100</f>
        <v>1</v>
      </c>
      <c r="N34" s="479" t="s">
        <v>588</v>
      </c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KI34" s="291"/>
      <c r="KJ34" s="291"/>
      <c r="KK34" s="291"/>
      <c r="KL34" s="291"/>
      <c r="KM34" s="291"/>
      <c r="KN34" s="291"/>
      <c r="KO34" s="291"/>
      <c r="KP34" s="291"/>
      <c r="KQ34" s="291"/>
      <c r="KR34" s="291"/>
      <c r="KS34" s="291"/>
      <c r="KT34" s="291"/>
      <c r="KU34" s="291"/>
      <c r="KV34" s="291"/>
      <c r="KW34" s="291"/>
      <c r="KX34" s="291"/>
      <c r="KY34" s="291"/>
      <c r="KZ34" s="291"/>
      <c r="LA34" s="291"/>
      <c r="LB34" s="291"/>
      <c r="LW34" s="291"/>
      <c r="LX34" s="291"/>
      <c r="LY34" s="291"/>
      <c r="LZ34" s="291"/>
      <c r="MA34" s="291"/>
      <c r="MB34" s="291"/>
      <c r="MC34" s="291"/>
      <c r="MD34" s="291"/>
      <c r="ME34" s="291"/>
      <c r="MF34" s="291"/>
      <c r="MG34" s="291"/>
      <c r="MH34" s="291"/>
      <c r="MI34" s="291"/>
      <c r="MJ34" s="291"/>
      <c r="MK34" s="291"/>
      <c r="ML34" s="291"/>
      <c r="MM34" s="291"/>
      <c r="MN34" s="291"/>
      <c r="MO34" s="291"/>
      <c r="MP34" s="291"/>
      <c r="OE34" s="291"/>
      <c r="OF34" s="291"/>
      <c r="OG34" s="291"/>
      <c r="OH34" s="291"/>
      <c r="OI34" s="291"/>
      <c r="OJ34" s="291"/>
      <c r="OK34" s="291"/>
      <c r="OL34" s="291"/>
      <c r="OM34" s="291"/>
      <c r="ON34" s="291"/>
      <c r="OO34" s="291"/>
      <c r="OP34" s="291"/>
      <c r="OQ34" s="291"/>
      <c r="OR34" s="291"/>
      <c r="OS34" s="291"/>
      <c r="OT34" s="291"/>
      <c r="OU34" s="291"/>
      <c r="OV34" s="291"/>
      <c r="OW34" s="291"/>
      <c r="OX34" s="291"/>
      <c r="OY34" s="291"/>
      <c r="OZ34" s="291"/>
      <c r="PA34" s="291"/>
      <c r="PB34" s="291"/>
      <c r="PC34" s="291"/>
      <c r="PD34" s="291"/>
      <c r="PE34" s="291"/>
      <c r="PF34" s="291"/>
      <c r="PG34" s="291"/>
      <c r="PH34" s="291"/>
      <c r="PI34" s="291"/>
      <c r="PJ34" s="291"/>
      <c r="PK34" s="291"/>
      <c r="PL34" s="291"/>
      <c r="PM34" s="291"/>
      <c r="PN34" s="291"/>
      <c r="PO34" s="291"/>
      <c r="PP34" s="291"/>
      <c r="PQ34" s="291"/>
      <c r="PR34" s="291"/>
      <c r="PS34" s="291"/>
      <c r="PT34" s="291"/>
      <c r="PU34" s="291"/>
      <c r="TG34" s="291"/>
      <c r="TH34" s="291"/>
      <c r="TI34" s="291"/>
      <c r="TJ34" s="291"/>
      <c r="TK34" s="291"/>
      <c r="TL34" s="291"/>
      <c r="TM34" s="291"/>
      <c r="TN34" s="291"/>
      <c r="TO34" s="291"/>
      <c r="TP34" s="291"/>
      <c r="TQ34" s="291"/>
      <c r="TR34" s="291"/>
      <c r="TS34" s="291"/>
      <c r="TT34" s="291"/>
      <c r="TU34" s="291"/>
      <c r="TV34" s="291"/>
      <c r="TW34" s="291"/>
      <c r="TX34" s="291"/>
      <c r="TY34" s="291"/>
    </row>
    <row r="35" spans="2:5023" s="290" customFormat="1" ht="15.75" x14ac:dyDescent="0.25">
      <c r="B35" s="289">
        <v>8</v>
      </c>
      <c r="C35" s="293">
        <v>7</v>
      </c>
      <c r="D35" s="457"/>
      <c r="E35" s="458"/>
      <c r="F35" s="458"/>
      <c r="G35" s="458"/>
      <c r="H35" s="459"/>
      <c r="I35" s="439"/>
      <c r="J35" s="442"/>
      <c r="K35" s="445"/>
      <c r="L35" s="436"/>
      <c r="M35" s="436"/>
      <c r="N35" s="48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  <c r="IW35" s="291"/>
      <c r="IX35" s="291"/>
      <c r="IY35" s="291"/>
      <c r="IZ35" s="291"/>
      <c r="JA35" s="291"/>
      <c r="JB35" s="291"/>
      <c r="JC35" s="291"/>
      <c r="JD35" s="291"/>
      <c r="JE35" s="291"/>
      <c r="JF35" s="291"/>
      <c r="JG35" s="291"/>
      <c r="JH35" s="291"/>
      <c r="JI35" s="291"/>
      <c r="JJ35" s="291"/>
      <c r="JK35" s="291"/>
      <c r="JL35" s="291"/>
      <c r="JM35" s="291"/>
      <c r="JN35" s="291"/>
      <c r="JO35" s="291"/>
      <c r="JP35" s="291"/>
      <c r="JQ35" s="291"/>
      <c r="JR35" s="291"/>
      <c r="JS35" s="291"/>
      <c r="JT35" s="291"/>
      <c r="JU35" s="291"/>
      <c r="JV35" s="291"/>
      <c r="JW35" s="291"/>
      <c r="JX35" s="291"/>
      <c r="JY35" s="291"/>
      <c r="JZ35" s="291"/>
      <c r="KA35" s="291"/>
      <c r="KB35" s="291"/>
      <c r="KC35" s="291"/>
      <c r="KD35" s="291"/>
      <c r="KE35" s="291"/>
      <c r="KF35" s="291"/>
      <c r="KG35" s="291"/>
      <c r="KH35" s="291"/>
      <c r="KI35" s="291"/>
      <c r="KJ35" s="291"/>
      <c r="KK35" s="291"/>
      <c r="KL35" s="291"/>
      <c r="KM35" s="291"/>
      <c r="KN35" s="291"/>
      <c r="KO35" s="291"/>
      <c r="KP35" s="291"/>
      <c r="KQ35" s="291"/>
      <c r="KR35" s="291"/>
      <c r="KS35" s="291"/>
      <c r="KT35" s="291"/>
      <c r="KU35" s="291"/>
      <c r="KV35" s="291"/>
      <c r="KW35" s="291"/>
      <c r="KX35" s="291"/>
      <c r="KY35" s="291"/>
      <c r="KZ35" s="291"/>
      <c r="LA35" s="291"/>
      <c r="LB35" s="291"/>
      <c r="LC35" s="291"/>
      <c r="LD35" s="291"/>
      <c r="LE35" s="291"/>
      <c r="LF35" s="291"/>
      <c r="LG35" s="291"/>
      <c r="LH35" s="291"/>
      <c r="LI35" s="291"/>
      <c r="LJ35" s="291"/>
      <c r="LK35" s="291"/>
      <c r="LL35" s="291"/>
      <c r="LM35" s="291"/>
      <c r="LN35" s="291"/>
      <c r="LO35" s="291"/>
      <c r="LP35" s="291"/>
      <c r="LQ35" s="291"/>
      <c r="LR35" s="291"/>
      <c r="LS35" s="291"/>
      <c r="LT35" s="291"/>
      <c r="LU35" s="291"/>
      <c r="LV35" s="291"/>
      <c r="LW35" s="291"/>
      <c r="LX35" s="291"/>
      <c r="LY35" s="291"/>
      <c r="LZ35" s="291"/>
      <c r="MA35" s="291"/>
      <c r="MB35" s="291"/>
      <c r="MC35" s="291"/>
      <c r="MD35" s="291"/>
      <c r="ME35" s="291"/>
      <c r="MF35" s="291"/>
      <c r="MG35" s="291"/>
      <c r="MH35" s="291"/>
      <c r="MI35" s="291"/>
      <c r="MJ35" s="291"/>
      <c r="MK35" s="291"/>
      <c r="ML35" s="291"/>
      <c r="MM35" s="291"/>
      <c r="MN35" s="291"/>
      <c r="MO35" s="291"/>
      <c r="MP35" s="291"/>
      <c r="MQ35" s="291"/>
      <c r="MR35" s="291"/>
      <c r="MS35" s="291"/>
      <c r="MT35" s="291"/>
      <c r="MU35" s="291"/>
      <c r="MV35" s="291"/>
      <c r="MW35" s="291"/>
      <c r="MX35" s="291"/>
      <c r="MY35" s="291"/>
      <c r="MZ35" s="291"/>
      <c r="NA35" s="291"/>
      <c r="NB35" s="291"/>
      <c r="NC35" s="291"/>
      <c r="ND35" s="291"/>
      <c r="NE35" s="291"/>
      <c r="NF35" s="291"/>
      <c r="NG35" s="291"/>
      <c r="NH35" s="291"/>
      <c r="NI35" s="291"/>
      <c r="NJ35" s="291"/>
      <c r="NK35" s="291"/>
      <c r="NL35" s="291"/>
      <c r="NM35" s="291"/>
      <c r="NN35" s="291"/>
      <c r="NO35" s="291"/>
      <c r="NP35" s="291"/>
      <c r="NQ35" s="291"/>
      <c r="NR35" s="291"/>
      <c r="NS35" s="291"/>
      <c r="NT35" s="291"/>
      <c r="NU35" s="291"/>
      <c r="NV35" s="291"/>
      <c r="NW35" s="291"/>
      <c r="NX35" s="291"/>
      <c r="NY35" s="291"/>
      <c r="NZ35" s="291"/>
      <c r="OA35" s="291"/>
      <c r="OB35" s="291"/>
      <c r="OC35" s="291"/>
      <c r="OD35" s="291"/>
      <c r="OE35" s="291"/>
      <c r="OF35" s="291"/>
      <c r="OG35" s="291"/>
      <c r="OH35" s="291"/>
      <c r="OI35" s="291"/>
      <c r="OJ35" s="291"/>
      <c r="OK35" s="291"/>
      <c r="OL35" s="291"/>
      <c r="OM35" s="291"/>
      <c r="ON35" s="291"/>
      <c r="OO35" s="291"/>
      <c r="OP35" s="291"/>
      <c r="OQ35" s="291"/>
      <c r="OR35" s="291"/>
      <c r="OS35" s="291"/>
      <c r="OT35" s="291"/>
      <c r="OU35" s="291"/>
      <c r="OV35" s="291"/>
      <c r="OW35" s="291"/>
      <c r="OX35" s="291"/>
      <c r="OY35" s="291"/>
      <c r="OZ35" s="291"/>
      <c r="PA35" s="291"/>
      <c r="PB35" s="291"/>
      <c r="PC35" s="291"/>
      <c r="PD35" s="291"/>
      <c r="PE35" s="291"/>
      <c r="PF35" s="291"/>
      <c r="PG35" s="291"/>
      <c r="PH35" s="291"/>
      <c r="PI35" s="291"/>
      <c r="PJ35" s="291"/>
      <c r="PK35" s="291"/>
      <c r="PL35" s="291"/>
      <c r="PM35" s="291"/>
      <c r="PN35" s="291"/>
      <c r="PO35" s="291"/>
      <c r="PP35" s="291"/>
      <c r="PQ35" s="291"/>
      <c r="PR35" s="291"/>
      <c r="PS35" s="291"/>
      <c r="PT35" s="291"/>
      <c r="PU35" s="291"/>
      <c r="PV35" s="291"/>
      <c r="PW35" s="291"/>
      <c r="PX35" s="291"/>
      <c r="PY35" s="291"/>
      <c r="PZ35" s="291"/>
      <c r="QA35" s="291"/>
      <c r="QB35" s="291"/>
      <c r="QC35" s="291"/>
      <c r="QD35" s="291"/>
      <c r="QE35" s="291"/>
      <c r="QF35" s="291"/>
      <c r="QG35" s="291"/>
      <c r="QH35" s="291"/>
      <c r="QI35" s="291"/>
      <c r="QJ35" s="291"/>
      <c r="QK35" s="291"/>
      <c r="QL35" s="291"/>
      <c r="QM35" s="291"/>
      <c r="QN35" s="291"/>
      <c r="QO35" s="291"/>
      <c r="QP35" s="291"/>
      <c r="QQ35" s="291"/>
      <c r="QR35" s="291"/>
      <c r="QS35" s="291"/>
      <c r="QT35" s="291"/>
      <c r="QU35" s="291"/>
      <c r="QV35" s="291"/>
      <c r="QW35" s="291"/>
      <c r="QX35" s="291"/>
      <c r="QY35" s="291"/>
      <c r="QZ35" s="291"/>
      <c r="RA35" s="291"/>
      <c r="RB35" s="291"/>
      <c r="RC35" s="291"/>
      <c r="RD35" s="291"/>
      <c r="RE35" s="291"/>
      <c r="RF35" s="291"/>
      <c r="RG35" s="291"/>
      <c r="RH35" s="291"/>
      <c r="RI35" s="291"/>
      <c r="RJ35" s="291"/>
      <c r="RK35" s="291"/>
      <c r="RL35" s="291"/>
      <c r="RM35" s="291"/>
      <c r="RN35" s="291"/>
      <c r="RO35" s="291"/>
      <c r="RP35" s="291"/>
      <c r="RQ35" s="291"/>
      <c r="RR35" s="291"/>
      <c r="RS35" s="291"/>
      <c r="RT35" s="291"/>
      <c r="RU35" s="291"/>
      <c r="RV35" s="291"/>
      <c r="RW35" s="291"/>
      <c r="RX35" s="291"/>
      <c r="RY35" s="291"/>
      <c r="RZ35" s="291"/>
      <c r="SA35" s="291"/>
      <c r="SB35" s="291"/>
      <c r="SC35" s="291"/>
      <c r="SD35" s="291"/>
      <c r="SE35" s="291"/>
      <c r="SF35" s="291"/>
      <c r="SG35" s="291"/>
      <c r="SH35" s="291"/>
      <c r="SI35" s="291"/>
      <c r="SJ35" s="291"/>
      <c r="SK35" s="291"/>
      <c r="SL35" s="291"/>
      <c r="SM35" s="291"/>
      <c r="SN35" s="291"/>
      <c r="SO35" s="291"/>
      <c r="SP35" s="291"/>
      <c r="SQ35" s="291"/>
      <c r="SR35" s="291"/>
      <c r="SS35" s="291"/>
      <c r="ST35" s="291"/>
      <c r="SU35" s="291"/>
      <c r="SV35" s="291"/>
      <c r="SW35" s="291"/>
      <c r="SX35" s="291"/>
      <c r="SY35" s="291"/>
      <c r="SZ35" s="291"/>
      <c r="TA35" s="291"/>
      <c r="TB35" s="291"/>
      <c r="TC35" s="291"/>
      <c r="TD35" s="291"/>
      <c r="TE35" s="291"/>
      <c r="TF35" s="291"/>
      <c r="TG35" s="291"/>
      <c r="TH35" s="291"/>
      <c r="TI35" s="291"/>
      <c r="TJ35" s="291"/>
      <c r="TK35" s="291"/>
      <c r="TL35" s="291"/>
      <c r="TM35" s="291"/>
      <c r="TN35" s="291"/>
      <c r="TO35" s="291"/>
      <c r="TP35" s="291"/>
      <c r="TQ35" s="291"/>
      <c r="TR35" s="291"/>
      <c r="TS35" s="291"/>
      <c r="TT35" s="291"/>
      <c r="TU35" s="291"/>
      <c r="TV35" s="291"/>
      <c r="TW35" s="291"/>
      <c r="TX35" s="291"/>
      <c r="TY35" s="291"/>
      <c r="TZ35" s="291"/>
      <c r="UA35" s="291"/>
      <c r="UB35" s="291"/>
      <c r="UC35" s="291"/>
      <c r="UD35" s="291"/>
      <c r="UE35" s="291"/>
      <c r="UF35" s="291"/>
      <c r="UG35" s="291"/>
      <c r="UH35" s="291"/>
      <c r="UI35" s="291"/>
      <c r="UJ35" s="291"/>
      <c r="UK35" s="291"/>
      <c r="UL35" s="291"/>
      <c r="UM35" s="291"/>
      <c r="UN35" s="291"/>
      <c r="UO35" s="291"/>
      <c r="UP35" s="291"/>
      <c r="UQ35" s="291"/>
      <c r="UR35" s="291"/>
      <c r="US35" s="291"/>
      <c r="UT35" s="291"/>
      <c r="UU35" s="291"/>
      <c r="UV35" s="291"/>
      <c r="UW35" s="291"/>
      <c r="UX35" s="291"/>
      <c r="UY35" s="291"/>
      <c r="UZ35" s="291"/>
      <c r="VA35" s="291"/>
      <c r="VB35" s="291"/>
      <c r="VC35" s="291"/>
      <c r="VD35" s="291"/>
      <c r="VE35" s="291"/>
      <c r="VF35" s="291"/>
      <c r="VG35" s="291"/>
      <c r="VH35" s="291"/>
      <c r="VI35" s="291"/>
      <c r="VJ35" s="291"/>
      <c r="VK35" s="291"/>
      <c r="VL35" s="291"/>
      <c r="VM35" s="291"/>
      <c r="VN35" s="291"/>
      <c r="VO35" s="291"/>
      <c r="VP35" s="291"/>
      <c r="VQ35" s="291"/>
      <c r="VR35" s="291"/>
      <c r="VS35" s="291"/>
      <c r="VT35" s="291"/>
      <c r="VU35" s="291"/>
      <c r="VV35" s="291"/>
      <c r="VW35" s="291"/>
      <c r="VX35" s="291"/>
      <c r="VY35" s="291"/>
      <c r="VZ35" s="291"/>
      <c r="WA35" s="291"/>
      <c r="WB35" s="291"/>
      <c r="WC35" s="291"/>
      <c r="WD35" s="291"/>
      <c r="WE35" s="291"/>
      <c r="WF35" s="291"/>
      <c r="WG35" s="291"/>
      <c r="WH35" s="291"/>
      <c r="WI35" s="291"/>
      <c r="WJ35" s="291"/>
      <c r="WK35" s="291"/>
      <c r="WL35" s="291"/>
      <c r="WM35" s="291"/>
      <c r="WN35" s="291"/>
      <c r="WO35" s="291"/>
      <c r="WP35" s="291"/>
      <c r="WQ35" s="291"/>
      <c r="WR35" s="291"/>
      <c r="WS35" s="291"/>
      <c r="WT35" s="291"/>
      <c r="WU35" s="291"/>
      <c r="WV35" s="291"/>
      <c r="WW35" s="291"/>
      <c r="WX35" s="291"/>
      <c r="WY35" s="291"/>
      <c r="WZ35" s="291"/>
      <c r="XA35" s="291"/>
      <c r="XB35" s="291"/>
      <c r="XC35" s="291"/>
      <c r="XD35" s="291"/>
      <c r="XE35" s="291"/>
      <c r="XF35" s="291"/>
      <c r="XG35" s="291"/>
      <c r="XH35" s="291"/>
      <c r="XI35" s="291"/>
      <c r="XJ35" s="291"/>
      <c r="XK35" s="291"/>
      <c r="XL35" s="291"/>
      <c r="XM35" s="291"/>
      <c r="XN35" s="291"/>
      <c r="XO35" s="291"/>
      <c r="XP35" s="291"/>
      <c r="XQ35" s="291"/>
      <c r="XR35" s="291"/>
      <c r="XS35" s="291"/>
      <c r="XT35" s="291"/>
      <c r="XU35" s="291"/>
      <c r="XV35" s="291"/>
      <c r="XW35" s="291"/>
      <c r="XX35" s="291"/>
      <c r="XY35" s="291"/>
      <c r="XZ35" s="291"/>
      <c r="YA35" s="291"/>
      <c r="YB35" s="291"/>
      <c r="YC35" s="291"/>
      <c r="YD35" s="291"/>
      <c r="YE35" s="291"/>
      <c r="YF35" s="291"/>
      <c r="YG35" s="291"/>
      <c r="YH35" s="291"/>
      <c r="YI35" s="291"/>
      <c r="YJ35" s="291"/>
      <c r="YK35" s="291"/>
      <c r="YL35" s="291"/>
      <c r="YM35" s="291"/>
      <c r="YN35" s="291"/>
      <c r="YO35" s="291"/>
      <c r="YP35" s="291"/>
      <c r="YQ35" s="291"/>
      <c r="YR35" s="291"/>
      <c r="YS35" s="291"/>
      <c r="YT35" s="291"/>
      <c r="YU35" s="291"/>
      <c r="YV35" s="291"/>
      <c r="YW35" s="291"/>
      <c r="YX35" s="291"/>
      <c r="YY35" s="291"/>
      <c r="YZ35" s="291"/>
      <c r="ZA35" s="291"/>
      <c r="ZB35" s="291"/>
      <c r="ZC35" s="291"/>
      <c r="ZD35" s="291"/>
      <c r="ZE35" s="291"/>
      <c r="ZF35" s="291"/>
      <c r="ZG35" s="291"/>
      <c r="ZH35" s="291"/>
      <c r="ZI35" s="291"/>
      <c r="ZJ35" s="291"/>
      <c r="ZK35" s="291"/>
      <c r="ZL35" s="291"/>
      <c r="ZM35" s="291"/>
      <c r="ZN35" s="291"/>
      <c r="ZO35" s="291"/>
      <c r="ZP35" s="291"/>
      <c r="ZQ35" s="291"/>
      <c r="ZR35" s="291"/>
      <c r="ZS35" s="291"/>
      <c r="ZT35" s="291"/>
      <c r="ZU35" s="291"/>
      <c r="ZV35" s="291"/>
      <c r="ZW35" s="291"/>
      <c r="ZX35" s="291"/>
      <c r="ZY35" s="291"/>
      <c r="ZZ35" s="291"/>
      <c r="AAA35" s="291"/>
      <c r="AAB35" s="291"/>
      <c r="AAC35" s="291"/>
      <c r="AAD35" s="291"/>
      <c r="AAE35" s="291"/>
      <c r="AAF35" s="291"/>
      <c r="AAG35" s="291"/>
      <c r="AAH35" s="291"/>
      <c r="AAI35" s="291"/>
      <c r="AAJ35" s="291"/>
      <c r="AAK35" s="291"/>
      <c r="AAL35" s="291"/>
      <c r="AAM35" s="291"/>
      <c r="AAN35" s="291"/>
      <c r="AAO35" s="291"/>
      <c r="AAP35" s="291"/>
      <c r="AAQ35" s="291"/>
      <c r="AAR35" s="291"/>
      <c r="AAS35" s="291"/>
      <c r="AAT35" s="291"/>
      <c r="AAU35" s="291"/>
      <c r="AAV35" s="291"/>
      <c r="AAW35" s="291"/>
      <c r="AAX35" s="291"/>
      <c r="AAY35" s="291"/>
      <c r="AAZ35" s="291"/>
      <c r="ABA35" s="291"/>
      <c r="ABB35" s="291"/>
      <c r="ABC35" s="291"/>
      <c r="ABD35" s="291"/>
      <c r="ABE35" s="291"/>
      <c r="ABF35" s="291"/>
      <c r="ABG35" s="291"/>
      <c r="ABH35" s="291"/>
      <c r="ABI35" s="291"/>
      <c r="ABJ35" s="291"/>
      <c r="ABK35" s="291"/>
      <c r="ABL35" s="291"/>
      <c r="ABM35" s="291"/>
      <c r="ABN35" s="291"/>
      <c r="ABO35" s="291"/>
      <c r="ABP35" s="291"/>
      <c r="ABQ35" s="291"/>
      <c r="ABR35" s="291"/>
      <c r="ABS35" s="291"/>
      <c r="ABT35" s="291"/>
      <c r="ABU35" s="291"/>
      <c r="ABV35" s="291"/>
      <c r="ABW35" s="291"/>
      <c r="ABX35" s="291"/>
      <c r="ABY35" s="291"/>
      <c r="ABZ35" s="291"/>
      <c r="ACA35" s="291"/>
      <c r="ACB35" s="291"/>
      <c r="ACC35" s="291"/>
      <c r="ACD35" s="291"/>
      <c r="ACE35" s="291"/>
      <c r="ACF35" s="291"/>
      <c r="ACG35" s="291"/>
      <c r="ACH35" s="291"/>
      <c r="ACI35" s="291"/>
      <c r="ACJ35" s="291"/>
      <c r="ACK35" s="291"/>
      <c r="ACL35" s="291"/>
      <c r="ACM35" s="291"/>
      <c r="ACN35" s="291"/>
      <c r="ACO35" s="291"/>
      <c r="ACP35" s="291"/>
      <c r="ACQ35" s="291"/>
      <c r="ACR35" s="291"/>
      <c r="ACS35" s="291"/>
      <c r="ACT35" s="291"/>
      <c r="ACU35" s="291"/>
      <c r="ACV35" s="291"/>
      <c r="ACW35" s="291"/>
      <c r="ACX35" s="291"/>
      <c r="ACY35" s="291"/>
      <c r="ACZ35" s="291"/>
      <c r="ADA35" s="291"/>
      <c r="ADB35" s="291"/>
      <c r="ADC35" s="291"/>
      <c r="ADD35" s="291"/>
      <c r="ADE35" s="291"/>
      <c r="ADF35" s="291"/>
      <c r="ADG35" s="291"/>
      <c r="ADH35" s="291"/>
      <c r="ADI35" s="291"/>
      <c r="ADJ35" s="291"/>
      <c r="ADK35" s="291"/>
      <c r="ADL35" s="291"/>
      <c r="ADM35" s="291"/>
      <c r="ADN35" s="291"/>
      <c r="ADO35" s="291"/>
      <c r="ADP35" s="291"/>
      <c r="ADQ35" s="291"/>
      <c r="ADR35" s="291"/>
      <c r="ADS35" s="291"/>
      <c r="ADT35" s="291"/>
      <c r="ADU35" s="291"/>
      <c r="ADV35" s="291"/>
      <c r="ADW35" s="291"/>
      <c r="ADX35" s="291"/>
      <c r="ADY35" s="291"/>
      <c r="ADZ35" s="291"/>
      <c r="AEA35" s="291"/>
      <c r="AEB35" s="291"/>
      <c r="AEC35" s="291"/>
      <c r="AED35" s="291"/>
      <c r="AEE35" s="291"/>
      <c r="AEF35" s="291"/>
      <c r="AEG35" s="291"/>
      <c r="AEH35" s="291"/>
      <c r="AEI35" s="291"/>
      <c r="AEJ35" s="291"/>
      <c r="AEK35" s="291"/>
      <c r="AEL35" s="291"/>
      <c r="AEM35" s="291"/>
      <c r="AEN35" s="291"/>
      <c r="AEO35" s="291"/>
      <c r="AEP35" s="291"/>
      <c r="AEQ35" s="291"/>
      <c r="AER35" s="291"/>
      <c r="AES35" s="291"/>
      <c r="AET35" s="291"/>
      <c r="AEU35" s="291"/>
      <c r="AEV35" s="291"/>
      <c r="AEW35" s="291"/>
      <c r="AEX35" s="291"/>
      <c r="AEY35" s="291"/>
      <c r="AEZ35" s="291"/>
      <c r="AFA35" s="291"/>
      <c r="AFB35" s="291"/>
      <c r="AFC35" s="291"/>
      <c r="AFD35" s="291"/>
      <c r="AFE35" s="291"/>
      <c r="AFF35" s="291"/>
      <c r="AFG35" s="291"/>
      <c r="AFH35" s="291"/>
      <c r="AFI35" s="291"/>
      <c r="AFJ35" s="291"/>
      <c r="AFK35" s="291"/>
      <c r="AFL35" s="291"/>
      <c r="AFM35" s="291"/>
      <c r="AFN35" s="291"/>
      <c r="AFO35" s="291"/>
      <c r="AFP35" s="291"/>
      <c r="AFQ35" s="291"/>
      <c r="AFR35" s="291"/>
      <c r="AFS35" s="291"/>
      <c r="AFT35" s="291"/>
      <c r="AFU35" s="291"/>
      <c r="AFV35" s="291"/>
      <c r="AFW35" s="291"/>
      <c r="AFX35" s="291"/>
      <c r="AFY35" s="291"/>
      <c r="AFZ35" s="291"/>
      <c r="AGA35" s="291"/>
      <c r="AGB35" s="291"/>
      <c r="AGC35" s="291"/>
      <c r="AGD35" s="291"/>
      <c r="AGE35" s="291"/>
      <c r="AGF35" s="291"/>
      <c r="AGG35" s="291"/>
      <c r="AGH35" s="291"/>
      <c r="AGI35" s="291"/>
      <c r="AGJ35" s="291"/>
      <c r="AGK35" s="291"/>
      <c r="AGL35" s="291"/>
      <c r="AGM35" s="291"/>
      <c r="AGN35" s="291"/>
      <c r="AGO35" s="291"/>
      <c r="AGP35" s="291"/>
      <c r="AGQ35" s="291"/>
      <c r="AGR35" s="291"/>
      <c r="AGS35" s="291"/>
      <c r="AGT35" s="291"/>
      <c r="AGU35" s="291"/>
      <c r="AGV35" s="291"/>
      <c r="AGW35" s="291"/>
      <c r="AGX35" s="291"/>
      <c r="AGY35" s="291"/>
      <c r="AGZ35" s="291"/>
      <c r="AHA35" s="291"/>
      <c r="AHB35" s="291"/>
      <c r="AHC35" s="291"/>
      <c r="AHD35" s="291"/>
      <c r="AHE35" s="291"/>
      <c r="AHF35" s="291"/>
      <c r="AHG35" s="291"/>
      <c r="AHH35" s="291"/>
      <c r="AHI35" s="291"/>
      <c r="AHJ35" s="291"/>
      <c r="AHK35" s="291"/>
      <c r="AHL35" s="291"/>
      <c r="AHM35" s="291"/>
      <c r="AHN35" s="291"/>
      <c r="AHO35" s="291"/>
      <c r="AHP35" s="291"/>
      <c r="AHQ35" s="291"/>
      <c r="AHR35" s="291"/>
      <c r="AHS35" s="291"/>
      <c r="AHT35" s="291"/>
      <c r="AHU35" s="291"/>
      <c r="AHV35" s="291"/>
      <c r="AHW35" s="291"/>
      <c r="AHX35" s="291"/>
      <c r="AHY35" s="291"/>
      <c r="AHZ35" s="291"/>
      <c r="AIA35" s="291"/>
      <c r="AIB35" s="291"/>
      <c r="AIC35" s="291"/>
      <c r="AID35" s="291"/>
      <c r="AIE35" s="291"/>
      <c r="AIF35" s="291"/>
      <c r="AIG35" s="291"/>
      <c r="AIH35" s="291"/>
      <c r="AII35" s="291"/>
      <c r="AIJ35" s="291"/>
      <c r="AIK35" s="291"/>
      <c r="AIL35" s="291"/>
      <c r="AIM35" s="291"/>
      <c r="AIN35" s="291"/>
      <c r="AIO35" s="291"/>
      <c r="AIP35" s="291"/>
      <c r="AIQ35" s="291"/>
      <c r="AIR35" s="291"/>
      <c r="AIS35" s="291"/>
      <c r="AIT35" s="291"/>
      <c r="AIU35" s="291"/>
      <c r="AIV35" s="291"/>
      <c r="AIW35" s="291"/>
      <c r="AIX35" s="291"/>
      <c r="AIY35" s="291"/>
      <c r="AIZ35" s="291"/>
      <c r="AJA35" s="291"/>
      <c r="AJB35" s="291"/>
      <c r="AJC35" s="291"/>
      <c r="AJD35" s="291"/>
      <c r="AJE35" s="291"/>
      <c r="AJF35" s="291"/>
      <c r="AJG35" s="291"/>
      <c r="AJH35" s="291"/>
      <c r="AJI35" s="291"/>
      <c r="AJJ35" s="291"/>
      <c r="AJK35" s="291"/>
      <c r="AJL35" s="291"/>
      <c r="AJM35" s="291"/>
      <c r="AJN35" s="291"/>
      <c r="AJO35" s="291"/>
      <c r="AJP35" s="291"/>
      <c r="AJQ35" s="291"/>
      <c r="AJR35" s="291"/>
      <c r="AJS35" s="291"/>
      <c r="AJT35" s="291"/>
      <c r="AJU35" s="291"/>
      <c r="AJV35" s="291"/>
      <c r="AJW35" s="291"/>
      <c r="AJX35" s="291"/>
      <c r="AJY35" s="291"/>
      <c r="AJZ35" s="291"/>
      <c r="AKA35" s="291"/>
      <c r="AKB35" s="291"/>
      <c r="AKC35" s="291"/>
      <c r="AKD35" s="291"/>
      <c r="AKE35" s="291"/>
      <c r="AKF35" s="291"/>
      <c r="AKG35" s="291"/>
      <c r="AKH35" s="291"/>
      <c r="AKI35" s="291"/>
      <c r="AKJ35" s="291"/>
      <c r="AKK35" s="291"/>
      <c r="AKL35" s="291"/>
      <c r="AKM35" s="291"/>
      <c r="AKN35" s="291"/>
      <c r="AKO35" s="291"/>
      <c r="AKP35" s="291"/>
      <c r="AKQ35" s="291"/>
      <c r="AKR35" s="291"/>
      <c r="AKS35" s="291"/>
      <c r="AKT35" s="291"/>
      <c r="AKU35" s="291"/>
      <c r="AKV35" s="291"/>
      <c r="AKW35" s="291"/>
      <c r="AKX35" s="291"/>
      <c r="AKY35" s="291"/>
      <c r="AKZ35" s="291"/>
      <c r="ALA35" s="291"/>
      <c r="ALB35" s="291"/>
      <c r="ALC35" s="291"/>
      <c r="ALD35" s="291"/>
      <c r="ALE35" s="291"/>
      <c r="ALF35" s="291"/>
      <c r="ALG35" s="291"/>
      <c r="ALH35" s="291"/>
      <c r="ALI35" s="291"/>
      <c r="ALJ35" s="291"/>
      <c r="ALK35" s="291"/>
      <c r="ALL35" s="291"/>
      <c r="ALM35" s="291"/>
      <c r="ALN35" s="291"/>
      <c r="ALO35" s="291"/>
      <c r="ALP35" s="291"/>
      <c r="ALQ35" s="291"/>
      <c r="ALR35" s="291"/>
      <c r="ALS35" s="291"/>
      <c r="ALT35" s="291"/>
      <c r="ALU35" s="291"/>
      <c r="ALV35" s="291"/>
      <c r="ALW35" s="291"/>
      <c r="ALX35" s="291"/>
      <c r="ALY35" s="291"/>
      <c r="ALZ35" s="291"/>
      <c r="AMA35" s="291"/>
      <c r="AMB35" s="291"/>
      <c r="AMC35" s="291"/>
      <c r="AMD35" s="291"/>
      <c r="AME35" s="291"/>
      <c r="AMF35" s="291"/>
      <c r="AMG35" s="291"/>
      <c r="AMH35" s="291"/>
      <c r="AMI35" s="291"/>
      <c r="AMJ35" s="291"/>
      <c r="AMK35" s="291"/>
      <c r="AML35" s="291"/>
      <c r="AMM35" s="291"/>
      <c r="AMN35" s="291"/>
      <c r="AMO35" s="291"/>
      <c r="AMP35" s="291"/>
      <c r="AMQ35" s="291"/>
      <c r="AMR35" s="291"/>
      <c r="AMS35" s="291"/>
      <c r="AMT35" s="291"/>
      <c r="AMU35" s="291"/>
      <c r="AMV35" s="291"/>
      <c r="AMW35" s="291"/>
      <c r="AMX35" s="291"/>
      <c r="AMY35" s="291"/>
      <c r="AMZ35" s="291"/>
      <c r="ANA35" s="291"/>
      <c r="ANB35" s="291"/>
      <c r="ANC35" s="291"/>
      <c r="AND35" s="291"/>
      <c r="ANE35" s="291"/>
      <c r="ANF35" s="291"/>
      <c r="ANG35" s="291"/>
      <c r="ANH35" s="291"/>
      <c r="ANI35" s="291"/>
      <c r="ANJ35" s="291"/>
      <c r="ANK35" s="291"/>
      <c r="ANL35" s="291"/>
      <c r="ANM35" s="291"/>
      <c r="ANN35" s="291"/>
      <c r="ANO35" s="291"/>
      <c r="ANP35" s="291"/>
      <c r="ANQ35" s="291"/>
      <c r="ANR35" s="291"/>
      <c r="ANS35" s="291"/>
      <c r="ANT35" s="291"/>
      <c r="ANU35" s="291"/>
      <c r="ANV35" s="291"/>
      <c r="ANW35" s="291"/>
      <c r="ANX35" s="291"/>
      <c r="ANY35" s="291"/>
      <c r="ANZ35" s="291"/>
      <c r="AOA35" s="291"/>
      <c r="AOB35" s="291"/>
      <c r="AOC35" s="291"/>
      <c r="AOD35" s="291"/>
      <c r="AOE35" s="291"/>
      <c r="AOF35" s="291"/>
      <c r="AOG35" s="291"/>
      <c r="AOH35" s="291"/>
      <c r="AOI35" s="291"/>
      <c r="AOJ35" s="291"/>
      <c r="AOK35" s="291"/>
      <c r="AOL35" s="291"/>
      <c r="AOM35" s="291"/>
      <c r="AON35" s="291"/>
      <c r="AOO35" s="291"/>
      <c r="AOP35" s="291"/>
      <c r="AOQ35" s="291"/>
      <c r="AOR35" s="291"/>
      <c r="AOS35" s="291"/>
      <c r="AOT35" s="291"/>
      <c r="AOU35" s="291"/>
      <c r="AOV35" s="291"/>
      <c r="AOW35" s="291"/>
      <c r="AOX35" s="291"/>
      <c r="AOY35" s="291"/>
      <c r="AOZ35" s="291"/>
      <c r="APA35" s="291"/>
      <c r="APB35" s="291"/>
      <c r="APC35" s="291"/>
      <c r="APD35" s="291"/>
      <c r="APE35" s="291"/>
      <c r="APF35" s="291"/>
      <c r="APG35" s="291"/>
      <c r="APH35" s="291"/>
      <c r="API35" s="291"/>
      <c r="APJ35" s="291"/>
      <c r="APK35" s="291"/>
      <c r="APL35" s="291"/>
      <c r="APM35" s="291"/>
      <c r="APN35" s="291"/>
      <c r="APO35" s="291"/>
      <c r="APP35" s="291"/>
      <c r="APQ35" s="291"/>
      <c r="APR35" s="291"/>
      <c r="APS35" s="291"/>
      <c r="APT35" s="291"/>
      <c r="APU35" s="291"/>
      <c r="APV35" s="291"/>
      <c r="APW35" s="291"/>
      <c r="APX35" s="291"/>
      <c r="APY35" s="291"/>
      <c r="APZ35" s="291"/>
      <c r="AQA35" s="291"/>
      <c r="AQB35" s="291"/>
      <c r="AQC35" s="291"/>
      <c r="AQD35" s="291"/>
      <c r="AQE35" s="291"/>
      <c r="AQF35" s="291"/>
      <c r="AQG35" s="291"/>
      <c r="AQH35" s="291"/>
      <c r="AQI35" s="291"/>
      <c r="AQJ35" s="291"/>
      <c r="AQK35" s="291"/>
      <c r="AQL35" s="291"/>
      <c r="AQM35" s="291"/>
      <c r="AQN35" s="291"/>
      <c r="AQO35" s="291"/>
      <c r="AQP35" s="291"/>
      <c r="AQQ35" s="291"/>
      <c r="AQR35" s="291"/>
      <c r="AQS35" s="291"/>
      <c r="AQT35" s="291"/>
      <c r="AQU35" s="291"/>
      <c r="AQV35" s="291"/>
      <c r="AQW35" s="291"/>
      <c r="AQX35" s="291"/>
      <c r="AQY35" s="291"/>
      <c r="AQZ35" s="291"/>
      <c r="ARA35" s="291"/>
      <c r="ARB35" s="291"/>
      <c r="ARC35" s="291"/>
      <c r="ARD35" s="291"/>
      <c r="ARE35" s="291"/>
      <c r="ARF35" s="291"/>
      <c r="ARG35" s="291"/>
      <c r="ARH35" s="291"/>
      <c r="ARI35" s="291"/>
      <c r="ARJ35" s="291"/>
      <c r="ARK35" s="291"/>
      <c r="ARL35" s="291"/>
      <c r="ARM35" s="291"/>
      <c r="ARN35" s="291"/>
      <c r="ARO35" s="291"/>
      <c r="ARP35" s="291"/>
      <c r="ARQ35" s="291"/>
      <c r="ARR35" s="291"/>
      <c r="ARS35" s="291"/>
      <c r="ART35" s="291"/>
      <c r="ARU35" s="291"/>
      <c r="ARV35" s="291"/>
      <c r="ARW35" s="291"/>
      <c r="ARX35" s="291"/>
      <c r="ARY35" s="291"/>
      <c r="ARZ35" s="291"/>
      <c r="ASA35" s="291"/>
      <c r="ASB35" s="291"/>
      <c r="ASC35" s="291"/>
      <c r="ASD35" s="291"/>
      <c r="ASE35" s="291"/>
      <c r="ASF35" s="291"/>
      <c r="ASG35" s="291"/>
      <c r="ASH35" s="291"/>
      <c r="ASI35" s="291"/>
      <c r="ASJ35" s="291"/>
      <c r="ASK35" s="291"/>
      <c r="ASL35" s="291"/>
      <c r="ASM35" s="291"/>
      <c r="ASN35" s="291"/>
      <c r="ASO35" s="291"/>
      <c r="ASP35" s="291"/>
      <c r="ASQ35" s="291"/>
      <c r="ASR35" s="291"/>
      <c r="ASS35" s="291"/>
      <c r="AST35" s="291"/>
      <c r="ASU35" s="291"/>
      <c r="ASV35" s="291"/>
      <c r="ASW35" s="291"/>
      <c r="ASX35" s="291"/>
      <c r="ASY35" s="291"/>
      <c r="ASZ35" s="291"/>
      <c r="ATA35" s="291"/>
      <c r="ATB35" s="291"/>
      <c r="ATC35" s="291"/>
      <c r="ATD35" s="291"/>
      <c r="ATE35" s="291"/>
      <c r="ATF35" s="291"/>
      <c r="ATG35" s="291"/>
      <c r="ATH35" s="291"/>
      <c r="ATI35" s="291"/>
      <c r="ATJ35" s="291"/>
      <c r="ATK35" s="291"/>
      <c r="ATL35" s="291"/>
      <c r="ATM35" s="291"/>
      <c r="ATN35" s="291"/>
      <c r="ATO35" s="291"/>
      <c r="ATP35" s="291"/>
      <c r="ATQ35" s="291"/>
      <c r="ATR35" s="291"/>
      <c r="ATS35" s="291"/>
      <c r="ATT35" s="291"/>
      <c r="ATU35" s="291"/>
      <c r="ATV35" s="291"/>
      <c r="ATW35" s="291"/>
      <c r="ATX35" s="291"/>
      <c r="ATY35" s="291"/>
      <c r="ATZ35" s="291"/>
      <c r="AUA35" s="291"/>
      <c r="AUB35" s="291"/>
      <c r="AUC35" s="291"/>
      <c r="AUD35" s="291"/>
      <c r="AUE35" s="291"/>
      <c r="AUF35" s="291"/>
      <c r="AUG35" s="291"/>
      <c r="AUH35" s="291"/>
      <c r="AUI35" s="291"/>
      <c r="AUJ35" s="291"/>
      <c r="AUK35" s="291"/>
      <c r="AUL35" s="291"/>
      <c r="AUM35" s="291"/>
      <c r="AUN35" s="291"/>
      <c r="AUO35" s="291"/>
      <c r="AUP35" s="291"/>
      <c r="AUQ35" s="291"/>
      <c r="AUR35" s="291"/>
      <c r="AUS35" s="291"/>
      <c r="AUT35" s="291"/>
      <c r="AUU35" s="291"/>
      <c r="AUV35" s="291"/>
      <c r="AUW35" s="291"/>
      <c r="AUX35" s="291"/>
      <c r="AUY35" s="291"/>
      <c r="AUZ35" s="291"/>
      <c r="AVA35" s="291"/>
      <c r="AVB35" s="291"/>
      <c r="AVC35" s="291"/>
      <c r="AVD35" s="291"/>
      <c r="AVE35" s="291"/>
      <c r="AVF35" s="291"/>
      <c r="AVG35" s="291"/>
      <c r="AVH35" s="291"/>
      <c r="AVI35" s="291"/>
      <c r="AVJ35" s="291"/>
      <c r="AVK35" s="291"/>
      <c r="AVL35" s="291"/>
      <c r="AVM35" s="291"/>
      <c r="AVN35" s="291"/>
      <c r="AVO35" s="291"/>
      <c r="AVP35" s="291"/>
      <c r="AVQ35" s="291"/>
      <c r="AVR35" s="291"/>
      <c r="AVS35" s="291"/>
      <c r="AVT35" s="291"/>
      <c r="AVU35" s="291"/>
      <c r="AVV35" s="291"/>
      <c r="AVW35" s="291"/>
      <c r="AVX35" s="291"/>
      <c r="AVY35" s="291"/>
      <c r="AVZ35" s="291"/>
      <c r="AWA35" s="291"/>
      <c r="AWB35" s="291"/>
      <c r="AWC35" s="291"/>
      <c r="AWD35" s="291"/>
      <c r="AWE35" s="291"/>
      <c r="AWF35" s="291"/>
      <c r="AWG35" s="291"/>
      <c r="AWH35" s="291"/>
      <c r="AWI35" s="291"/>
      <c r="AWJ35" s="291"/>
      <c r="AWK35" s="291"/>
      <c r="AWL35" s="291"/>
      <c r="AWM35" s="291"/>
      <c r="AWN35" s="291"/>
      <c r="AWO35" s="291"/>
      <c r="AWP35" s="291"/>
      <c r="AWQ35" s="291"/>
      <c r="AWR35" s="291"/>
      <c r="AWS35" s="291"/>
      <c r="AWT35" s="291"/>
      <c r="AWU35" s="291"/>
      <c r="AWV35" s="291"/>
      <c r="AWW35" s="291"/>
      <c r="AWX35" s="291"/>
      <c r="AWY35" s="291"/>
      <c r="AWZ35" s="291"/>
      <c r="AXA35" s="291"/>
      <c r="AXB35" s="291"/>
      <c r="AXC35" s="291"/>
      <c r="AXD35" s="291"/>
      <c r="AXE35" s="291"/>
      <c r="AXF35" s="291"/>
      <c r="AXG35" s="291"/>
      <c r="AXH35" s="291"/>
      <c r="AXI35" s="291"/>
      <c r="AXJ35" s="291"/>
      <c r="AXK35" s="291"/>
      <c r="AXL35" s="291"/>
      <c r="AXM35" s="291"/>
      <c r="AXN35" s="291"/>
      <c r="AXO35" s="291"/>
      <c r="AXP35" s="291"/>
      <c r="AXQ35" s="291"/>
      <c r="AXR35" s="291"/>
      <c r="AXS35" s="291"/>
      <c r="AXT35" s="291"/>
      <c r="AXU35" s="291"/>
      <c r="AXV35" s="291"/>
      <c r="AXW35" s="291"/>
      <c r="AXX35" s="291"/>
      <c r="AXY35" s="291"/>
      <c r="AXZ35" s="291"/>
      <c r="AYA35" s="291"/>
      <c r="AYB35" s="291"/>
      <c r="AYC35" s="291"/>
      <c r="AYD35" s="291"/>
      <c r="AYE35" s="291"/>
      <c r="AYF35" s="291"/>
      <c r="AYG35" s="291"/>
      <c r="AYH35" s="291"/>
      <c r="AYI35" s="291"/>
      <c r="AYJ35" s="291"/>
      <c r="AYK35" s="291"/>
      <c r="AYL35" s="291"/>
      <c r="AYM35" s="291"/>
      <c r="AYN35" s="291"/>
      <c r="AYO35" s="291"/>
      <c r="AYP35" s="291"/>
      <c r="AYQ35" s="291"/>
      <c r="AYR35" s="291"/>
      <c r="AYS35" s="291"/>
      <c r="AYT35" s="291"/>
      <c r="AYU35" s="291"/>
      <c r="AYV35" s="291"/>
      <c r="AYW35" s="291"/>
      <c r="AYX35" s="291"/>
      <c r="AYY35" s="291"/>
      <c r="AYZ35" s="291"/>
      <c r="AZA35" s="291"/>
      <c r="AZB35" s="291"/>
      <c r="AZC35" s="291"/>
      <c r="AZD35" s="291"/>
      <c r="AZE35" s="291"/>
      <c r="AZF35" s="291"/>
      <c r="AZG35" s="291"/>
      <c r="AZH35" s="291"/>
      <c r="AZI35" s="291"/>
      <c r="AZJ35" s="291"/>
      <c r="AZK35" s="291"/>
      <c r="AZL35" s="291"/>
      <c r="AZM35" s="291"/>
      <c r="AZN35" s="291"/>
      <c r="AZO35" s="291"/>
      <c r="AZP35" s="291"/>
      <c r="AZQ35" s="291"/>
      <c r="AZR35" s="291"/>
      <c r="AZS35" s="291"/>
      <c r="AZT35" s="291"/>
      <c r="AZU35" s="291"/>
      <c r="AZV35" s="291"/>
      <c r="AZW35" s="291"/>
      <c r="AZX35" s="291"/>
      <c r="AZY35" s="291"/>
      <c r="AZZ35" s="291"/>
      <c r="BAA35" s="291"/>
      <c r="BAB35" s="291"/>
      <c r="BAC35" s="291"/>
      <c r="BAD35" s="291"/>
      <c r="BAE35" s="291"/>
      <c r="BAF35" s="291"/>
      <c r="BAG35" s="291"/>
      <c r="BAH35" s="291"/>
      <c r="BAI35" s="291"/>
      <c r="BAJ35" s="291"/>
      <c r="BAK35" s="291"/>
      <c r="BAL35" s="291"/>
      <c r="BAM35" s="291"/>
      <c r="BAN35" s="291"/>
      <c r="BAO35" s="291"/>
      <c r="BAP35" s="291"/>
      <c r="BAQ35" s="291"/>
      <c r="BAR35" s="291"/>
      <c r="BAS35" s="291"/>
      <c r="BAT35" s="291"/>
      <c r="BAU35" s="291"/>
      <c r="BAV35" s="291"/>
      <c r="BAW35" s="291"/>
      <c r="BAX35" s="291"/>
      <c r="BAY35" s="291"/>
      <c r="BAZ35" s="291"/>
      <c r="BBA35" s="291"/>
      <c r="BBB35" s="291"/>
      <c r="BBC35" s="291"/>
      <c r="BBD35" s="291"/>
      <c r="BBE35" s="291"/>
      <c r="BBF35" s="291"/>
      <c r="BBG35" s="291"/>
      <c r="BBH35" s="291"/>
      <c r="BBI35" s="291"/>
      <c r="BBJ35" s="291"/>
      <c r="BBK35" s="291"/>
      <c r="BBL35" s="291"/>
      <c r="BBM35" s="291"/>
      <c r="BBN35" s="291"/>
      <c r="BBO35" s="291"/>
      <c r="BBP35" s="291"/>
      <c r="BBQ35" s="291"/>
      <c r="BBR35" s="291"/>
      <c r="BBS35" s="291"/>
      <c r="BBT35" s="291"/>
      <c r="BBU35" s="291"/>
      <c r="BBV35" s="291"/>
      <c r="BBW35" s="291"/>
      <c r="BBX35" s="291"/>
      <c r="BBY35" s="291"/>
      <c r="BBZ35" s="291"/>
      <c r="BCA35" s="291"/>
      <c r="BCB35" s="291"/>
      <c r="BCC35" s="291"/>
      <c r="BCD35" s="291"/>
      <c r="BCE35" s="291"/>
      <c r="BCF35" s="291"/>
      <c r="BCG35" s="291"/>
      <c r="BCH35" s="291"/>
      <c r="BCI35" s="291"/>
      <c r="BCJ35" s="291"/>
      <c r="BCK35" s="291"/>
      <c r="BCL35" s="291"/>
      <c r="BCM35" s="291"/>
      <c r="BCN35" s="291"/>
      <c r="BCO35" s="291"/>
      <c r="BCP35" s="291"/>
      <c r="BCQ35" s="291"/>
      <c r="BCR35" s="291"/>
      <c r="BCS35" s="291"/>
      <c r="BCT35" s="291"/>
      <c r="BCU35" s="291"/>
      <c r="BCV35" s="291"/>
      <c r="BCW35" s="291"/>
      <c r="BCX35" s="291"/>
      <c r="BCY35" s="291"/>
      <c r="BCZ35" s="291"/>
      <c r="BDA35" s="291"/>
      <c r="BDB35" s="291"/>
      <c r="BDC35" s="291"/>
      <c r="BDD35" s="291"/>
      <c r="BDE35" s="291"/>
      <c r="BDF35" s="291"/>
      <c r="BDG35" s="291"/>
      <c r="BDH35" s="291"/>
      <c r="BDI35" s="291"/>
      <c r="BDJ35" s="291"/>
      <c r="BDK35" s="291"/>
      <c r="BDL35" s="291"/>
      <c r="BDM35" s="291"/>
      <c r="BDN35" s="291"/>
      <c r="BDO35" s="291"/>
      <c r="BDP35" s="291"/>
      <c r="BDQ35" s="291"/>
      <c r="BDR35" s="291"/>
      <c r="BDS35" s="291"/>
      <c r="BDT35" s="291"/>
      <c r="BDU35" s="291"/>
      <c r="BDV35" s="291"/>
      <c r="BDW35" s="291"/>
      <c r="BDX35" s="291"/>
      <c r="BDY35" s="291"/>
      <c r="BDZ35" s="291"/>
      <c r="BEA35" s="291"/>
      <c r="BEB35" s="291"/>
      <c r="BEC35" s="291"/>
      <c r="BED35" s="291"/>
      <c r="BEE35" s="291"/>
      <c r="BEF35" s="291"/>
      <c r="BEG35" s="291"/>
      <c r="BEH35" s="291"/>
      <c r="BEI35" s="291"/>
      <c r="BEJ35" s="291"/>
      <c r="BEK35" s="291"/>
      <c r="BEL35" s="291"/>
      <c r="BEM35" s="291"/>
      <c r="BEN35" s="291"/>
      <c r="BEO35" s="291"/>
      <c r="BEP35" s="291"/>
      <c r="BEQ35" s="291"/>
      <c r="BER35" s="291"/>
      <c r="BES35" s="291"/>
      <c r="BET35" s="291"/>
      <c r="BEU35" s="291"/>
      <c r="BEV35" s="291"/>
      <c r="BEW35" s="291"/>
      <c r="BEX35" s="291"/>
      <c r="BEY35" s="291"/>
      <c r="BEZ35" s="291"/>
      <c r="BFA35" s="291"/>
      <c r="BFB35" s="291"/>
      <c r="BFC35" s="291"/>
      <c r="BFD35" s="291"/>
      <c r="BFE35" s="291"/>
      <c r="BFF35" s="291"/>
      <c r="BFG35" s="291"/>
      <c r="BFH35" s="291"/>
      <c r="BFI35" s="291"/>
      <c r="BFJ35" s="291"/>
      <c r="BFK35" s="291"/>
      <c r="BFL35" s="291"/>
      <c r="BFM35" s="291"/>
      <c r="BFN35" s="291"/>
      <c r="BFO35" s="291"/>
      <c r="BFP35" s="291"/>
      <c r="BFQ35" s="291"/>
      <c r="BFR35" s="291"/>
      <c r="BFS35" s="291"/>
      <c r="BFT35" s="291"/>
      <c r="BFU35" s="291"/>
      <c r="BFV35" s="291"/>
      <c r="BFW35" s="291"/>
      <c r="BFX35" s="291"/>
      <c r="BFY35" s="291"/>
      <c r="BFZ35" s="291"/>
      <c r="BGA35" s="291"/>
      <c r="BGB35" s="291"/>
      <c r="BGC35" s="291"/>
      <c r="BGD35" s="291"/>
      <c r="BGE35" s="291"/>
      <c r="BGF35" s="291"/>
      <c r="BGG35" s="291"/>
      <c r="BGH35" s="291"/>
      <c r="BGI35" s="291"/>
      <c r="BGJ35" s="291"/>
      <c r="BGK35" s="291"/>
      <c r="BGL35" s="291"/>
      <c r="BGM35" s="291"/>
      <c r="BGN35" s="291"/>
      <c r="BGO35" s="291"/>
      <c r="BGP35" s="291"/>
      <c r="BGQ35" s="291"/>
      <c r="BGR35" s="291"/>
      <c r="BGS35" s="291"/>
      <c r="BGT35" s="291"/>
      <c r="BGU35" s="291"/>
      <c r="BGV35" s="291"/>
      <c r="BGW35" s="291"/>
      <c r="BGX35" s="291"/>
      <c r="BGY35" s="291"/>
      <c r="BGZ35" s="291"/>
      <c r="BHA35" s="291"/>
      <c r="BHB35" s="291"/>
      <c r="BHC35" s="291"/>
      <c r="BHD35" s="291"/>
      <c r="BHE35" s="291"/>
      <c r="BHF35" s="291"/>
      <c r="BHG35" s="291"/>
      <c r="BHH35" s="291"/>
      <c r="BHI35" s="291"/>
      <c r="BHJ35" s="291"/>
      <c r="BHK35" s="291"/>
      <c r="BHL35" s="291"/>
      <c r="BHM35" s="291"/>
      <c r="BHN35" s="291"/>
      <c r="BHO35" s="291"/>
      <c r="BHP35" s="291"/>
      <c r="BHQ35" s="291"/>
      <c r="BHR35" s="291"/>
      <c r="BHS35" s="291"/>
      <c r="BHT35" s="291"/>
      <c r="BHU35" s="291"/>
      <c r="BHV35" s="291"/>
      <c r="BHW35" s="291"/>
      <c r="BHX35" s="291"/>
      <c r="BHY35" s="291"/>
      <c r="BHZ35" s="291"/>
      <c r="BIA35" s="291"/>
      <c r="BIB35" s="291"/>
      <c r="BIC35" s="291"/>
      <c r="BID35" s="291"/>
      <c r="BIE35" s="291"/>
      <c r="BIF35" s="291"/>
      <c r="BIG35" s="291"/>
      <c r="BIH35" s="291"/>
      <c r="BII35" s="291"/>
      <c r="BIJ35" s="291"/>
      <c r="BIK35" s="291"/>
      <c r="BIL35" s="291"/>
      <c r="BIM35" s="291"/>
      <c r="BIN35" s="291"/>
      <c r="BIO35" s="291"/>
      <c r="BIP35" s="291"/>
      <c r="BIQ35" s="291"/>
      <c r="BIR35" s="291"/>
      <c r="BIS35" s="291"/>
      <c r="BIT35" s="291"/>
      <c r="BIU35" s="291"/>
      <c r="BIV35" s="291"/>
      <c r="BIW35" s="291"/>
      <c r="BIX35" s="291"/>
      <c r="BIY35" s="291"/>
      <c r="BIZ35" s="291"/>
      <c r="BJA35" s="291"/>
      <c r="BJB35" s="291"/>
      <c r="BJC35" s="291"/>
      <c r="BJD35" s="291"/>
      <c r="BJE35" s="291"/>
      <c r="BJF35" s="291"/>
      <c r="BJG35" s="291"/>
      <c r="BJH35" s="291"/>
      <c r="BJI35" s="291"/>
      <c r="BJJ35" s="291"/>
      <c r="BJK35" s="291"/>
      <c r="BJL35" s="291"/>
      <c r="BJM35" s="291"/>
      <c r="BJN35" s="291"/>
      <c r="BJO35" s="291"/>
      <c r="BJP35" s="291"/>
      <c r="BJQ35" s="291"/>
      <c r="BJR35" s="291"/>
      <c r="BJS35" s="291"/>
      <c r="BJT35" s="291"/>
      <c r="BJU35" s="291"/>
      <c r="BJV35" s="291"/>
      <c r="BJW35" s="291"/>
      <c r="BJX35" s="291"/>
      <c r="BJY35" s="291"/>
      <c r="BJZ35" s="291"/>
      <c r="BKA35" s="291"/>
      <c r="BKB35" s="291"/>
      <c r="BKC35" s="291"/>
      <c r="BKD35" s="291"/>
      <c r="BKE35" s="291"/>
      <c r="BKF35" s="291"/>
      <c r="BKG35" s="291"/>
      <c r="BKH35" s="291"/>
      <c r="BKI35" s="291"/>
      <c r="BKJ35" s="291"/>
      <c r="BKK35" s="291"/>
      <c r="BKL35" s="291"/>
      <c r="BKM35" s="291"/>
      <c r="BKN35" s="291"/>
      <c r="BKO35" s="291"/>
      <c r="BKP35" s="291"/>
      <c r="BKQ35" s="291"/>
      <c r="BKR35" s="291"/>
      <c r="BKS35" s="291"/>
      <c r="BKT35" s="291"/>
      <c r="BKU35" s="291"/>
      <c r="BKV35" s="291"/>
      <c r="BKW35" s="291"/>
      <c r="BKX35" s="291"/>
      <c r="BKY35" s="291"/>
      <c r="BKZ35" s="291"/>
      <c r="BLA35" s="291"/>
      <c r="BLB35" s="291"/>
      <c r="BLC35" s="291"/>
      <c r="BLD35" s="291"/>
      <c r="BLE35" s="291"/>
      <c r="BLF35" s="291"/>
      <c r="BLG35" s="291"/>
      <c r="BLH35" s="291"/>
      <c r="BLI35" s="291"/>
      <c r="BLJ35" s="291"/>
      <c r="BLK35" s="291"/>
      <c r="BLL35" s="291"/>
      <c r="BLM35" s="291"/>
      <c r="BLN35" s="291"/>
      <c r="BLO35" s="291"/>
      <c r="BLP35" s="291"/>
      <c r="BLQ35" s="291"/>
      <c r="BLR35" s="291"/>
      <c r="BLS35" s="291"/>
      <c r="BLT35" s="291"/>
      <c r="BLU35" s="291"/>
      <c r="BLV35" s="291"/>
      <c r="BLW35" s="291"/>
      <c r="BLX35" s="291"/>
      <c r="BLY35" s="291"/>
      <c r="BLZ35" s="291"/>
      <c r="BMA35" s="291"/>
      <c r="BMB35" s="291"/>
      <c r="BMC35" s="291"/>
      <c r="BMD35" s="291"/>
      <c r="BME35" s="291"/>
      <c r="BMF35" s="291"/>
      <c r="BMG35" s="291"/>
      <c r="BMH35" s="291"/>
      <c r="BMI35" s="291"/>
      <c r="BMJ35" s="291"/>
      <c r="BMK35" s="291"/>
      <c r="BML35" s="291"/>
      <c r="BMM35" s="291"/>
      <c r="BMN35" s="291"/>
      <c r="BMO35" s="291"/>
      <c r="BMP35" s="291"/>
      <c r="BMQ35" s="291"/>
      <c r="BMR35" s="291"/>
      <c r="BMS35" s="291"/>
      <c r="BMT35" s="291"/>
      <c r="BMU35" s="291"/>
      <c r="BMV35" s="291"/>
      <c r="BMW35" s="291"/>
      <c r="BMX35" s="291"/>
      <c r="BMY35" s="291"/>
      <c r="BMZ35" s="291"/>
      <c r="BNA35" s="291"/>
      <c r="BNB35" s="291"/>
      <c r="BNC35" s="291"/>
      <c r="BND35" s="291"/>
      <c r="BNE35" s="291"/>
      <c r="BNF35" s="291"/>
      <c r="BNG35" s="291"/>
      <c r="BNH35" s="291"/>
      <c r="BNI35" s="291"/>
      <c r="BNJ35" s="291"/>
      <c r="BNK35" s="291"/>
      <c r="BNL35" s="291"/>
      <c r="BNM35" s="291"/>
      <c r="BNN35" s="291"/>
      <c r="BNO35" s="291"/>
      <c r="BNP35" s="291"/>
      <c r="BNQ35" s="291"/>
      <c r="BNR35" s="291"/>
      <c r="BNS35" s="291"/>
      <c r="BNT35" s="291"/>
      <c r="BNU35" s="291"/>
      <c r="BNV35" s="291"/>
      <c r="BNW35" s="291"/>
      <c r="BNX35" s="291"/>
      <c r="BNY35" s="291"/>
      <c r="BNZ35" s="291"/>
      <c r="BOA35" s="291"/>
      <c r="BOB35" s="291"/>
      <c r="BOC35" s="291"/>
      <c r="BOD35" s="291"/>
      <c r="BOE35" s="291"/>
      <c r="BOF35" s="291"/>
      <c r="BOG35" s="291"/>
      <c r="BOH35" s="291"/>
      <c r="BOI35" s="291"/>
      <c r="BOJ35" s="291"/>
      <c r="BOK35" s="291"/>
      <c r="BOL35" s="291"/>
      <c r="BOM35" s="291"/>
      <c r="BON35" s="291"/>
      <c r="BOO35" s="291"/>
      <c r="BOP35" s="291"/>
      <c r="BOQ35" s="291"/>
      <c r="BOR35" s="291"/>
      <c r="BOS35" s="291"/>
      <c r="BOT35" s="291"/>
      <c r="BOU35" s="291"/>
      <c r="BOV35" s="291"/>
      <c r="BOW35" s="291"/>
      <c r="BOX35" s="291"/>
      <c r="BOY35" s="291"/>
      <c r="BOZ35" s="291"/>
      <c r="BPA35" s="291"/>
      <c r="BPB35" s="291"/>
      <c r="BPC35" s="291"/>
      <c r="BPD35" s="291"/>
      <c r="BPE35" s="291"/>
      <c r="BPF35" s="291"/>
      <c r="BPG35" s="291"/>
      <c r="BPH35" s="291"/>
      <c r="BPI35" s="291"/>
      <c r="BPJ35" s="291"/>
      <c r="BPK35" s="291"/>
      <c r="BPL35" s="291"/>
      <c r="BPM35" s="291"/>
      <c r="BPN35" s="291"/>
      <c r="BPO35" s="291"/>
      <c r="BPP35" s="291"/>
      <c r="BPQ35" s="291"/>
      <c r="BPR35" s="291"/>
      <c r="BPS35" s="291"/>
      <c r="BPT35" s="291"/>
      <c r="BPU35" s="291"/>
      <c r="BPV35" s="291"/>
      <c r="BPW35" s="291"/>
      <c r="BPX35" s="291"/>
      <c r="BPY35" s="291"/>
      <c r="BPZ35" s="291"/>
      <c r="BQA35" s="291"/>
      <c r="BQB35" s="291"/>
      <c r="BQC35" s="291"/>
      <c r="BQD35" s="291"/>
      <c r="BQE35" s="291"/>
      <c r="BQF35" s="291"/>
      <c r="BQG35" s="291"/>
      <c r="BQH35" s="291"/>
      <c r="BQI35" s="291"/>
      <c r="BQJ35" s="291"/>
      <c r="BQK35" s="291"/>
      <c r="BQL35" s="291"/>
      <c r="BQM35" s="291"/>
      <c r="BQN35" s="291"/>
      <c r="BQO35" s="291"/>
      <c r="BQP35" s="291"/>
      <c r="BQQ35" s="291"/>
      <c r="BQR35" s="291"/>
      <c r="BQS35" s="291"/>
      <c r="BQT35" s="291"/>
      <c r="BQU35" s="291"/>
      <c r="BQV35" s="291"/>
      <c r="BQW35" s="291"/>
      <c r="BQX35" s="291"/>
      <c r="BQY35" s="291"/>
      <c r="BQZ35" s="291"/>
      <c r="BRA35" s="291"/>
      <c r="BRB35" s="291"/>
      <c r="BRC35" s="291"/>
      <c r="BRD35" s="291"/>
      <c r="BRE35" s="291"/>
      <c r="BRF35" s="291"/>
      <c r="BRG35" s="291"/>
      <c r="BRH35" s="291"/>
      <c r="BRI35" s="291"/>
      <c r="BRJ35" s="291"/>
      <c r="BRK35" s="291"/>
      <c r="BRL35" s="291"/>
      <c r="BRM35" s="291"/>
      <c r="BRN35" s="291"/>
      <c r="BRO35" s="291"/>
      <c r="BRP35" s="291"/>
      <c r="BRQ35" s="291"/>
      <c r="BRR35" s="291"/>
      <c r="BRS35" s="291"/>
      <c r="BRT35" s="291"/>
      <c r="BRU35" s="291"/>
      <c r="BRV35" s="291"/>
      <c r="BRW35" s="291"/>
      <c r="BRX35" s="291"/>
      <c r="BRY35" s="291"/>
      <c r="BRZ35" s="291"/>
      <c r="BSA35" s="291"/>
      <c r="BSB35" s="291"/>
      <c r="BSC35" s="291"/>
      <c r="BSD35" s="291"/>
      <c r="BSE35" s="291"/>
      <c r="BSF35" s="291"/>
      <c r="BSG35" s="291"/>
      <c r="BSH35" s="291"/>
      <c r="BSI35" s="291"/>
      <c r="BSJ35" s="291"/>
      <c r="BSK35" s="291"/>
      <c r="BSL35" s="291"/>
      <c r="BSM35" s="291"/>
      <c r="BSN35" s="291"/>
      <c r="BSO35" s="291"/>
      <c r="BSP35" s="291"/>
      <c r="BSQ35" s="291"/>
      <c r="BSR35" s="291"/>
      <c r="BSS35" s="291"/>
      <c r="BST35" s="291"/>
      <c r="BSU35" s="291"/>
      <c r="BSV35" s="291"/>
      <c r="BSW35" s="291"/>
      <c r="BSX35" s="291"/>
      <c r="BSY35" s="291"/>
      <c r="BSZ35" s="291"/>
      <c r="BTA35" s="291"/>
      <c r="BTB35" s="291"/>
      <c r="BTC35" s="291"/>
      <c r="BTD35" s="291"/>
      <c r="BTE35" s="291"/>
      <c r="BTF35" s="291"/>
      <c r="BTG35" s="291"/>
      <c r="BTH35" s="291"/>
      <c r="BTI35" s="291"/>
      <c r="BTJ35" s="291"/>
      <c r="BTK35" s="291"/>
      <c r="BTL35" s="291"/>
      <c r="BTM35" s="291"/>
      <c r="BTN35" s="291"/>
      <c r="BTO35" s="291"/>
      <c r="BTP35" s="291"/>
      <c r="BTQ35" s="291"/>
      <c r="BTR35" s="291"/>
      <c r="BTS35" s="291"/>
      <c r="BTT35" s="291"/>
      <c r="BTU35" s="291"/>
      <c r="BTV35" s="291"/>
      <c r="BTW35" s="291"/>
      <c r="BTX35" s="291"/>
      <c r="BTY35" s="291"/>
      <c r="BTZ35" s="291"/>
      <c r="BUA35" s="291"/>
      <c r="BUB35" s="291"/>
      <c r="BUC35" s="291"/>
      <c r="BUD35" s="291"/>
      <c r="BUE35" s="291"/>
      <c r="BUF35" s="291"/>
      <c r="BUG35" s="291"/>
      <c r="BUH35" s="291"/>
      <c r="BUI35" s="291"/>
      <c r="BUJ35" s="291"/>
      <c r="BUK35" s="291"/>
      <c r="BUL35" s="291"/>
      <c r="BUM35" s="291"/>
      <c r="BUN35" s="291"/>
      <c r="BUO35" s="291"/>
      <c r="BUP35" s="291"/>
      <c r="BUQ35" s="291"/>
      <c r="BUR35" s="291"/>
      <c r="BUS35" s="291"/>
      <c r="BUT35" s="291"/>
      <c r="BUU35" s="291"/>
      <c r="BUV35" s="291"/>
      <c r="BUW35" s="291"/>
      <c r="BUX35" s="291"/>
      <c r="BUY35" s="291"/>
      <c r="BUZ35" s="291"/>
      <c r="BVA35" s="291"/>
      <c r="BVB35" s="291"/>
      <c r="BVC35" s="291"/>
      <c r="BVD35" s="291"/>
      <c r="BVE35" s="291"/>
      <c r="BVF35" s="291"/>
      <c r="BVG35" s="291"/>
      <c r="BVH35" s="291"/>
      <c r="BVI35" s="291"/>
      <c r="BVJ35" s="291"/>
      <c r="BVK35" s="291"/>
      <c r="BVL35" s="291"/>
      <c r="BVM35" s="291"/>
      <c r="BVN35" s="291"/>
      <c r="BVO35" s="291"/>
      <c r="BVP35" s="291"/>
      <c r="BVQ35" s="291"/>
      <c r="BVR35" s="291"/>
      <c r="BVS35" s="291"/>
      <c r="BVT35" s="291"/>
      <c r="BVU35" s="291"/>
      <c r="BVV35" s="291"/>
      <c r="BVW35" s="291"/>
      <c r="BVX35" s="291"/>
      <c r="BVY35" s="291"/>
      <c r="BVZ35" s="291"/>
      <c r="BWA35" s="291"/>
      <c r="BWB35" s="291"/>
      <c r="BWC35" s="291"/>
      <c r="BWD35" s="291"/>
      <c r="BWE35" s="291"/>
      <c r="BWF35" s="291"/>
      <c r="BWG35" s="291"/>
      <c r="BWH35" s="291"/>
      <c r="BWI35" s="291"/>
      <c r="BWJ35" s="291"/>
      <c r="BWK35" s="291"/>
      <c r="BWL35" s="291"/>
      <c r="BWM35" s="291"/>
      <c r="BWN35" s="291"/>
      <c r="BWO35" s="291"/>
      <c r="BWP35" s="291"/>
      <c r="BWQ35" s="291"/>
      <c r="BWR35" s="291"/>
      <c r="BWS35" s="291"/>
      <c r="BWT35" s="291"/>
      <c r="BWU35" s="291"/>
      <c r="BWV35" s="291"/>
      <c r="BWW35" s="291"/>
      <c r="BWX35" s="291"/>
      <c r="BWY35" s="291"/>
      <c r="BWZ35" s="291"/>
      <c r="BXA35" s="291"/>
      <c r="BXB35" s="291"/>
      <c r="BXC35" s="291"/>
      <c r="BXD35" s="291"/>
      <c r="BXE35" s="291"/>
      <c r="BXF35" s="291"/>
      <c r="BXG35" s="291"/>
      <c r="BXH35" s="291"/>
      <c r="BXI35" s="291"/>
      <c r="BXJ35" s="291"/>
      <c r="BXK35" s="291"/>
      <c r="BXL35" s="291"/>
      <c r="BXM35" s="291"/>
      <c r="BXN35" s="291"/>
      <c r="BXO35" s="291"/>
      <c r="BXP35" s="291"/>
      <c r="BXQ35" s="291"/>
      <c r="BXR35" s="291"/>
      <c r="BXS35" s="291"/>
      <c r="BXT35" s="291"/>
      <c r="BXU35" s="291"/>
      <c r="BXV35" s="291"/>
      <c r="BXW35" s="291"/>
      <c r="BXX35" s="291"/>
      <c r="BXY35" s="291"/>
      <c r="BXZ35" s="291"/>
      <c r="BYA35" s="291"/>
      <c r="BYB35" s="291"/>
      <c r="BYC35" s="291"/>
      <c r="BYD35" s="291"/>
      <c r="BYE35" s="291"/>
      <c r="BYF35" s="291"/>
      <c r="BYG35" s="291"/>
      <c r="BYH35" s="291"/>
      <c r="BYI35" s="291"/>
      <c r="BYJ35" s="291"/>
      <c r="BYK35" s="291"/>
      <c r="BYL35" s="291"/>
      <c r="BYM35" s="291"/>
      <c r="BYN35" s="291"/>
      <c r="BYO35" s="291"/>
      <c r="BYP35" s="291"/>
      <c r="BYQ35" s="291"/>
      <c r="BYR35" s="291"/>
      <c r="BYS35" s="291"/>
      <c r="BYT35" s="291"/>
      <c r="BYU35" s="291"/>
      <c r="BYV35" s="291"/>
      <c r="BYW35" s="291"/>
      <c r="BYX35" s="291"/>
      <c r="BYY35" s="291"/>
      <c r="BYZ35" s="291"/>
      <c r="BZA35" s="291"/>
      <c r="BZB35" s="291"/>
      <c r="BZC35" s="291"/>
      <c r="BZD35" s="291"/>
      <c r="BZE35" s="291"/>
      <c r="BZF35" s="291"/>
      <c r="BZG35" s="291"/>
      <c r="BZH35" s="291"/>
      <c r="BZI35" s="291"/>
      <c r="BZJ35" s="291"/>
      <c r="BZK35" s="291"/>
      <c r="BZL35" s="291"/>
      <c r="BZM35" s="291"/>
      <c r="BZN35" s="291"/>
      <c r="BZO35" s="291"/>
      <c r="BZP35" s="291"/>
      <c r="BZQ35" s="291"/>
      <c r="BZR35" s="291"/>
      <c r="BZS35" s="291"/>
      <c r="BZT35" s="291"/>
      <c r="BZU35" s="291"/>
      <c r="BZV35" s="291"/>
      <c r="BZW35" s="291"/>
      <c r="BZX35" s="291"/>
      <c r="BZY35" s="291"/>
      <c r="BZZ35" s="291"/>
      <c r="CAA35" s="291"/>
      <c r="CAB35" s="291"/>
      <c r="CAC35" s="291"/>
      <c r="CAD35" s="291"/>
      <c r="CAE35" s="291"/>
      <c r="CAF35" s="291"/>
      <c r="CAG35" s="291"/>
      <c r="CAH35" s="291"/>
      <c r="CAI35" s="291"/>
      <c r="CAJ35" s="291"/>
      <c r="CAK35" s="291"/>
      <c r="CAL35" s="291"/>
      <c r="CAM35" s="291"/>
      <c r="CAN35" s="291"/>
      <c r="CAO35" s="291"/>
      <c r="CAP35" s="291"/>
      <c r="CAQ35" s="291"/>
      <c r="CAR35" s="291"/>
      <c r="CAS35" s="291"/>
      <c r="CAT35" s="291"/>
      <c r="CAU35" s="291"/>
      <c r="CAV35" s="291"/>
      <c r="CAW35" s="291"/>
      <c r="CAX35" s="291"/>
      <c r="CAY35" s="291"/>
      <c r="CAZ35" s="291"/>
      <c r="CBA35" s="291"/>
      <c r="CBB35" s="291"/>
      <c r="CBC35" s="291"/>
      <c r="CBD35" s="291"/>
      <c r="CBE35" s="291"/>
      <c r="CBF35" s="291"/>
      <c r="CBG35" s="291"/>
      <c r="CBH35" s="291"/>
      <c r="CBI35" s="291"/>
      <c r="CBJ35" s="291"/>
      <c r="CBK35" s="291"/>
      <c r="CBL35" s="291"/>
      <c r="CBM35" s="291"/>
      <c r="CBN35" s="291"/>
      <c r="CBO35" s="291"/>
      <c r="CBP35" s="291"/>
      <c r="CBQ35" s="291"/>
      <c r="CBR35" s="291"/>
      <c r="CBS35" s="291"/>
      <c r="CBT35" s="291"/>
      <c r="CBU35" s="291"/>
      <c r="CBV35" s="291"/>
      <c r="CBW35" s="291"/>
      <c r="CBX35" s="291"/>
      <c r="CBY35" s="291"/>
      <c r="CBZ35" s="291"/>
      <c r="CCA35" s="291"/>
      <c r="CCB35" s="291"/>
      <c r="CCC35" s="291"/>
      <c r="CCD35" s="291"/>
      <c r="CCE35" s="291"/>
      <c r="CCF35" s="291"/>
      <c r="CCG35" s="291"/>
      <c r="CCH35" s="291"/>
      <c r="CCI35" s="291"/>
      <c r="CCJ35" s="291"/>
      <c r="CCK35" s="291"/>
      <c r="CCL35" s="291"/>
      <c r="CCM35" s="291"/>
      <c r="CCN35" s="291"/>
      <c r="CCO35" s="291"/>
      <c r="CCP35" s="291"/>
      <c r="CCQ35" s="291"/>
      <c r="CCR35" s="291"/>
      <c r="CCS35" s="291"/>
      <c r="CCT35" s="291"/>
      <c r="CCU35" s="291"/>
      <c r="CCV35" s="291"/>
      <c r="CCW35" s="291"/>
      <c r="CCX35" s="291"/>
      <c r="CCY35" s="291"/>
      <c r="CCZ35" s="291"/>
      <c r="CDA35" s="291"/>
      <c r="CDB35" s="291"/>
      <c r="CDC35" s="291"/>
      <c r="CDD35" s="291"/>
      <c r="CDE35" s="291"/>
      <c r="CDF35" s="291"/>
      <c r="CDG35" s="291"/>
      <c r="CDH35" s="291"/>
      <c r="CDI35" s="291"/>
      <c r="CDJ35" s="291"/>
      <c r="CDK35" s="291"/>
      <c r="CDL35" s="291"/>
      <c r="CDM35" s="291"/>
      <c r="CDN35" s="291"/>
      <c r="CDO35" s="291"/>
      <c r="CDP35" s="291"/>
      <c r="CDQ35" s="291"/>
      <c r="CDR35" s="291"/>
      <c r="CDS35" s="291"/>
      <c r="CDT35" s="291"/>
      <c r="CDU35" s="291"/>
      <c r="CDV35" s="291"/>
      <c r="CDW35" s="291"/>
      <c r="CDX35" s="291"/>
      <c r="CDY35" s="291"/>
      <c r="CDZ35" s="291"/>
      <c r="CEA35" s="291"/>
      <c r="CEB35" s="291"/>
      <c r="CEC35" s="291"/>
      <c r="CED35" s="291"/>
      <c r="CEE35" s="291"/>
      <c r="CEF35" s="291"/>
      <c r="CEG35" s="291"/>
      <c r="CEH35" s="291"/>
      <c r="CEI35" s="291"/>
      <c r="CEJ35" s="291"/>
      <c r="CEK35" s="291"/>
      <c r="CEL35" s="291"/>
      <c r="CEM35" s="291"/>
      <c r="CEN35" s="291"/>
      <c r="CEO35" s="291"/>
      <c r="CEP35" s="291"/>
      <c r="CEQ35" s="291"/>
      <c r="CER35" s="291"/>
      <c r="CES35" s="291"/>
      <c r="CET35" s="291"/>
      <c r="CEU35" s="291"/>
      <c r="CEV35" s="291"/>
      <c r="CEW35" s="291"/>
      <c r="CEX35" s="291"/>
      <c r="CEY35" s="291"/>
      <c r="CEZ35" s="291"/>
      <c r="CFA35" s="291"/>
      <c r="CFB35" s="291"/>
      <c r="CFC35" s="291"/>
      <c r="CFD35" s="291"/>
      <c r="CFE35" s="291"/>
      <c r="CFF35" s="291"/>
      <c r="CFG35" s="291"/>
      <c r="CFH35" s="291"/>
      <c r="CFI35" s="291"/>
      <c r="CFJ35" s="291"/>
      <c r="CFK35" s="291"/>
      <c r="CFL35" s="291"/>
      <c r="CFM35" s="291"/>
      <c r="CFN35" s="291"/>
      <c r="CFO35" s="291"/>
      <c r="CFP35" s="291"/>
      <c r="CFQ35" s="291"/>
      <c r="CFR35" s="291"/>
      <c r="CFS35" s="291"/>
      <c r="CFT35" s="291"/>
      <c r="CFU35" s="291"/>
      <c r="CFV35" s="291"/>
      <c r="CFW35" s="291"/>
      <c r="CFX35" s="291"/>
      <c r="CFY35" s="291"/>
      <c r="CFZ35" s="291"/>
      <c r="CGA35" s="291"/>
      <c r="CGB35" s="291"/>
      <c r="CGC35" s="291"/>
      <c r="CGD35" s="291"/>
      <c r="CGE35" s="291"/>
      <c r="CGF35" s="291"/>
      <c r="CGG35" s="291"/>
      <c r="CGH35" s="291"/>
      <c r="CGI35" s="291"/>
      <c r="CGJ35" s="291"/>
      <c r="CGK35" s="291"/>
      <c r="CGL35" s="291"/>
      <c r="CGM35" s="291"/>
      <c r="CGN35" s="291"/>
      <c r="CGO35" s="291"/>
      <c r="CGP35" s="291"/>
      <c r="CGQ35" s="291"/>
      <c r="CGR35" s="291"/>
      <c r="CGS35" s="291"/>
      <c r="CGT35" s="291"/>
      <c r="CGU35" s="291"/>
      <c r="CGV35" s="291"/>
      <c r="CGW35" s="291"/>
      <c r="CGX35" s="291"/>
      <c r="CGY35" s="291"/>
      <c r="CGZ35" s="291"/>
      <c r="CHA35" s="291"/>
      <c r="CHB35" s="291"/>
      <c r="CHC35" s="291"/>
      <c r="CHD35" s="291"/>
      <c r="CHE35" s="291"/>
      <c r="CHF35" s="291"/>
      <c r="CHG35" s="291"/>
      <c r="CHH35" s="291"/>
      <c r="CHI35" s="291"/>
      <c r="CHJ35" s="291"/>
      <c r="CHK35" s="291"/>
      <c r="CHL35" s="291"/>
      <c r="CHM35" s="291"/>
      <c r="CHN35" s="291"/>
      <c r="CHO35" s="291"/>
      <c r="CHP35" s="291"/>
      <c r="CHQ35" s="291"/>
      <c r="CHR35" s="291"/>
      <c r="CHS35" s="291"/>
      <c r="CHT35" s="291"/>
      <c r="CHU35" s="291"/>
      <c r="CHV35" s="291"/>
      <c r="CHW35" s="291"/>
      <c r="CHX35" s="291"/>
      <c r="CHY35" s="291"/>
      <c r="CHZ35" s="291"/>
      <c r="CIA35" s="291"/>
      <c r="CIB35" s="291"/>
      <c r="CIC35" s="291"/>
      <c r="CID35" s="291"/>
      <c r="CIE35" s="291"/>
      <c r="CIF35" s="291"/>
      <c r="CIG35" s="291"/>
      <c r="CIH35" s="291"/>
      <c r="CII35" s="291"/>
      <c r="CIJ35" s="291"/>
      <c r="CIK35" s="291"/>
      <c r="CIL35" s="291"/>
      <c r="CIM35" s="291"/>
      <c r="CIN35" s="291"/>
      <c r="CIO35" s="291"/>
      <c r="CIP35" s="291"/>
      <c r="CIQ35" s="291"/>
      <c r="CIR35" s="291"/>
      <c r="CIS35" s="291"/>
      <c r="CIT35" s="291"/>
      <c r="CIU35" s="291"/>
      <c r="CIV35" s="291"/>
      <c r="CIW35" s="291"/>
      <c r="CIX35" s="291"/>
      <c r="CIY35" s="291"/>
      <c r="CIZ35" s="291"/>
      <c r="CJA35" s="291"/>
      <c r="CJB35" s="291"/>
      <c r="CJC35" s="291"/>
      <c r="CJD35" s="291"/>
      <c r="CJE35" s="291"/>
      <c r="CJF35" s="291"/>
      <c r="CJG35" s="291"/>
      <c r="CJH35" s="291"/>
      <c r="CJI35" s="291"/>
      <c r="CJJ35" s="291"/>
      <c r="CJK35" s="291"/>
      <c r="CJL35" s="291"/>
      <c r="CJM35" s="291"/>
      <c r="CJN35" s="291"/>
      <c r="CJO35" s="291"/>
      <c r="CJP35" s="291"/>
      <c r="CJQ35" s="291"/>
      <c r="CJR35" s="291"/>
      <c r="CJS35" s="291"/>
      <c r="CJT35" s="291"/>
      <c r="CJU35" s="291"/>
      <c r="CJV35" s="291"/>
      <c r="CJW35" s="291"/>
      <c r="CJX35" s="291"/>
      <c r="CJY35" s="291"/>
      <c r="CJZ35" s="291"/>
      <c r="CKA35" s="291"/>
      <c r="CKB35" s="291"/>
      <c r="CKC35" s="291"/>
      <c r="CKD35" s="291"/>
      <c r="CKE35" s="291"/>
      <c r="CKF35" s="291"/>
      <c r="CKG35" s="291"/>
      <c r="CKH35" s="291"/>
      <c r="CKI35" s="291"/>
      <c r="CKJ35" s="291"/>
      <c r="CKK35" s="291"/>
      <c r="CKL35" s="291"/>
      <c r="CKM35" s="291"/>
      <c r="CKN35" s="291"/>
      <c r="CKO35" s="291"/>
      <c r="CKP35" s="291"/>
      <c r="CKQ35" s="291"/>
      <c r="CKR35" s="291"/>
      <c r="CKS35" s="291"/>
      <c r="CKT35" s="291"/>
      <c r="CKU35" s="291"/>
      <c r="CKV35" s="291"/>
      <c r="CKW35" s="291"/>
      <c r="CKX35" s="291"/>
      <c r="CKY35" s="291"/>
      <c r="CKZ35" s="291"/>
      <c r="CLA35" s="291"/>
      <c r="CLB35" s="291"/>
      <c r="CLC35" s="291"/>
      <c r="CLD35" s="291"/>
      <c r="CLE35" s="291"/>
      <c r="CLF35" s="291"/>
      <c r="CLG35" s="291"/>
      <c r="CLH35" s="291"/>
      <c r="CLI35" s="291"/>
      <c r="CLJ35" s="291"/>
      <c r="CLK35" s="291"/>
      <c r="CLL35" s="291"/>
      <c r="CLM35" s="291"/>
      <c r="CLN35" s="291"/>
      <c r="CLO35" s="291"/>
      <c r="CLP35" s="291"/>
      <c r="CLQ35" s="291"/>
      <c r="CLR35" s="291"/>
      <c r="CLS35" s="291"/>
      <c r="CLT35" s="291"/>
      <c r="CLU35" s="291"/>
      <c r="CLV35" s="291"/>
      <c r="CLW35" s="291"/>
      <c r="CLX35" s="291"/>
      <c r="CLY35" s="291"/>
      <c r="CLZ35" s="291"/>
      <c r="CMA35" s="291"/>
      <c r="CMB35" s="291"/>
      <c r="CMC35" s="291"/>
      <c r="CMD35" s="291"/>
      <c r="CME35" s="291"/>
      <c r="CMF35" s="291"/>
      <c r="CMG35" s="291"/>
      <c r="CMH35" s="291"/>
      <c r="CMI35" s="291"/>
      <c r="CMJ35" s="291"/>
      <c r="CMK35" s="291"/>
      <c r="CML35" s="291"/>
      <c r="CMM35" s="291"/>
      <c r="CMN35" s="291"/>
      <c r="CMO35" s="291"/>
      <c r="CMP35" s="291"/>
      <c r="CMQ35" s="291"/>
      <c r="CMR35" s="291"/>
      <c r="CMS35" s="291"/>
      <c r="CMT35" s="291"/>
      <c r="CMU35" s="291"/>
      <c r="CMV35" s="291"/>
      <c r="CMW35" s="291"/>
      <c r="CMX35" s="291"/>
      <c r="CMY35" s="291"/>
      <c r="CMZ35" s="291"/>
      <c r="CNA35" s="291"/>
      <c r="CNB35" s="291"/>
      <c r="CNC35" s="291"/>
      <c r="CND35" s="291"/>
      <c r="CNE35" s="291"/>
      <c r="CNF35" s="291"/>
      <c r="CNG35" s="291"/>
      <c r="CNH35" s="291"/>
      <c r="CNI35" s="291"/>
      <c r="CNJ35" s="291"/>
      <c r="CNK35" s="291"/>
      <c r="CNL35" s="291"/>
      <c r="CNM35" s="291"/>
      <c r="CNN35" s="291"/>
      <c r="CNO35" s="291"/>
      <c r="CNP35" s="291"/>
      <c r="CNQ35" s="291"/>
      <c r="CNR35" s="291"/>
      <c r="CNS35" s="291"/>
      <c r="CNT35" s="291"/>
      <c r="CNU35" s="291"/>
      <c r="CNV35" s="291"/>
      <c r="CNW35" s="291"/>
      <c r="CNX35" s="291"/>
      <c r="CNY35" s="291"/>
      <c r="CNZ35" s="291"/>
      <c r="COA35" s="291"/>
      <c r="COB35" s="291"/>
      <c r="COC35" s="291"/>
      <c r="COD35" s="291"/>
      <c r="COE35" s="291"/>
      <c r="COF35" s="291"/>
      <c r="COG35" s="291"/>
      <c r="COH35" s="291"/>
      <c r="COI35" s="291"/>
      <c r="COJ35" s="291"/>
      <c r="COK35" s="291"/>
      <c r="COL35" s="291"/>
      <c r="COM35" s="291"/>
      <c r="CON35" s="291"/>
      <c r="COO35" s="291"/>
      <c r="COP35" s="291"/>
      <c r="COQ35" s="291"/>
      <c r="COR35" s="291"/>
      <c r="COS35" s="291"/>
      <c r="COT35" s="291"/>
      <c r="COU35" s="291"/>
      <c r="COV35" s="291"/>
      <c r="COW35" s="291"/>
      <c r="COX35" s="291"/>
      <c r="COY35" s="291"/>
      <c r="COZ35" s="291"/>
      <c r="CPA35" s="291"/>
      <c r="CPB35" s="291"/>
      <c r="CPC35" s="291"/>
      <c r="CPD35" s="291"/>
      <c r="CPE35" s="291"/>
      <c r="CPF35" s="291"/>
      <c r="CPG35" s="291"/>
      <c r="CPH35" s="291"/>
      <c r="CPI35" s="291"/>
      <c r="CPJ35" s="291"/>
      <c r="CPK35" s="291"/>
      <c r="CPL35" s="291"/>
      <c r="CPM35" s="291"/>
      <c r="CPN35" s="291"/>
      <c r="CPO35" s="291"/>
      <c r="CPP35" s="291"/>
      <c r="CPQ35" s="291"/>
      <c r="CPR35" s="291"/>
      <c r="CPS35" s="291"/>
      <c r="CPT35" s="291"/>
      <c r="CPU35" s="291"/>
      <c r="CPV35" s="291"/>
      <c r="CPW35" s="291"/>
      <c r="CPX35" s="291"/>
      <c r="CPY35" s="291"/>
      <c r="CPZ35" s="291"/>
      <c r="CQA35" s="291"/>
      <c r="CQB35" s="291"/>
      <c r="CQC35" s="291"/>
      <c r="CQD35" s="291"/>
      <c r="CQE35" s="291"/>
      <c r="CQF35" s="291"/>
      <c r="CQG35" s="291"/>
      <c r="CQH35" s="291"/>
      <c r="CQI35" s="291"/>
      <c r="CQJ35" s="291"/>
      <c r="CQK35" s="291"/>
      <c r="CQL35" s="291"/>
      <c r="CQM35" s="291"/>
      <c r="CQN35" s="291"/>
      <c r="CQO35" s="291"/>
      <c r="CQP35" s="291"/>
      <c r="CQQ35" s="291"/>
      <c r="CQR35" s="291"/>
      <c r="CQS35" s="291"/>
      <c r="CQT35" s="291"/>
      <c r="CQU35" s="291"/>
      <c r="CQV35" s="291"/>
      <c r="CQW35" s="291"/>
      <c r="CQX35" s="291"/>
      <c r="CQY35" s="291"/>
      <c r="CQZ35" s="291"/>
      <c r="CRA35" s="291"/>
      <c r="CRB35" s="291"/>
      <c r="CRC35" s="291"/>
      <c r="CRD35" s="291"/>
      <c r="CRE35" s="291"/>
      <c r="CRF35" s="291"/>
      <c r="CRG35" s="291"/>
      <c r="CRH35" s="291"/>
      <c r="CRI35" s="291"/>
      <c r="CRJ35" s="291"/>
      <c r="CRK35" s="291"/>
      <c r="CRL35" s="291"/>
      <c r="CRM35" s="291"/>
      <c r="CRN35" s="291"/>
      <c r="CRO35" s="291"/>
      <c r="CRP35" s="291"/>
      <c r="CRQ35" s="291"/>
      <c r="CRR35" s="291"/>
      <c r="CRS35" s="291"/>
      <c r="CRT35" s="291"/>
      <c r="CRU35" s="291"/>
      <c r="CRV35" s="291"/>
      <c r="CRW35" s="291"/>
      <c r="CRX35" s="291"/>
      <c r="CRY35" s="291"/>
      <c r="CRZ35" s="291"/>
      <c r="CSA35" s="291"/>
      <c r="CSB35" s="291"/>
      <c r="CSC35" s="291"/>
      <c r="CSD35" s="291"/>
      <c r="CSE35" s="291"/>
      <c r="CSF35" s="291"/>
      <c r="CSG35" s="291"/>
      <c r="CSH35" s="291"/>
      <c r="CSI35" s="291"/>
      <c r="CSJ35" s="291"/>
      <c r="CSK35" s="291"/>
      <c r="CSL35" s="291"/>
      <c r="CSM35" s="291"/>
      <c r="CSN35" s="291"/>
      <c r="CSO35" s="291"/>
      <c r="CSP35" s="291"/>
      <c r="CSQ35" s="291"/>
      <c r="CSR35" s="291"/>
      <c r="CSS35" s="291"/>
      <c r="CST35" s="291"/>
      <c r="CSU35" s="291"/>
      <c r="CSV35" s="291"/>
      <c r="CSW35" s="291"/>
      <c r="CSX35" s="291"/>
      <c r="CSY35" s="291"/>
      <c r="CSZ35" s="291"/>
      <c r="CTA35" s="291"/>
      <c r="CTB35" s="291"/>
      <c r="CTC35" s="291"/>
      <c r="CTD35" s="291"/>
      <c r="CTE35" s="291"/>
      <c r="CTF35" s="291"/>
      <c r="CTG35" s="291"/>
      <c r="CTH35" s="291"/>
      <c r="CTI35" s="291"/>
      <c r="CTJ35" s="291"/>
      <c r="CTK35" s="291"/>
      <c r="CTL35" s="291"/>
      <c r="CTM35" s="291"/>
      <c r="CTN35" s="291"/>
      <c r="CTO35" s="291"/>
      <c r="CTP35" s="291"/>
      <c r="CTQ35" s="291"/>
      <c r="CTR35" s="291"/>
      <c r="CTS35" s="291"/>
      <c r="CTT35" s="291"/>
      <c r="CTU35" s="291"/>
      <c r="CTV35" s="291"/>
      <c r="CTW35" s="291"/>
      <c r="CTX35" s="291"/>
      <c r="CTY35" s="291"/>
      <c r="CTZ35" s="291"/>
      <c r="CUA35" s="291"/>
      <c r="CUB35" s="291"/>
      <c r="CUC35" s="291"/>
      <c r="CUD35" s="291"/>
      <c r="CUE35" s="291"/>
      <c r="CUF35" s="291"/>
      <c r="CUG35" s="291"/>
      <c r="CUH35" s="291"/>
      <c r="CUI35" s="291"/>
      <c r="CUJ35" s="291"/>
      <c r="CUK35" s="291"/>
      <c r="CUL35" s="291"/>
      <c r="CUM35" s="291"/>
      <c r="CUN35" s="291"/>
      <c r="CUO35" s="291"/>
      <c r="CUP35" s="291"/>
      <c r="CUQ35" s="291"/>
      <c r="CUR35" s="291"/>
      <c r="CUS35" s="291"/>
      <c r="CUT35" s="291"/>
      <c r="CUU35" s="291"/>
      <c r="CUV35" s="291"/>
      <c r="CUW35" s="291"/>
      <c r="CUX35" s="291"/>
      <c r="CUY35" s="291"/>
      <c r="CUZ35" s="291"/>
      <c r="CVA35" s="291"/>
      <c r="CVB35" s="291"/>
      <c r="CVC35" s="291"/>
      <c r="CVD35" s="291"/>
      <c r="CVE35" s="291"/>
      <c r="CVF35" s="291"/>
      <c r="CVG35" s="291"/>
      <c r="CVH35" s="291"/>
      <c r="CVI35" s="291"/>
      <c r="CVJ35" s="291"/>
      <c r="CVK35" s="291"/>
      <c r="CVL35" s="291"/>
      <c r="CVM35" s="291"/>
      <c r="CVN35" s="291"/>
      <c r="CVO35" s="291"/>
      <c r="CVP35" s="291"/>
      <c r="CVQ35" s="291"/>
      <c r="CVR35" s="291"/>
      <c r="CVS35" s="291"/>
      <c r="CVT35" s="291"/>
      <c r="CVU35" s="291"/>
      <c r="CVV35" s="291"/>
      <c r="CVW35" s="291"/>
      <c r="CVX35" s="291"/>
      <c r="CVY35" s="291"/>
      <c r="CVZ35" s="291"/>
      <c r="CWA35" s="291"/>
      <c r="CWB35" s="291"/>
      <c r="CWC35" s="291"/>
      <c r="CWD35" s="291"/>
      <c r="CWE35" s="291"/>
      <c r="CWF35" s="291"/>
      <c r="CWG35" s="291"/>
      <c r="CWH35" s="291"/>
      <c r="CWI35" s="291"/>
      <c r="CWJ35" s="291"/>
      <c r="CWK35" s="291"/>
      <c r="CWL35" s="291"/>
      <c r="CWM35" s="291"/>
      <c r="CWN35" s="291"/>
      <c r="CWO35" s="291"/>
      <c r="CWP35" s="291"/>
      <c r="CWQ35" s="291"/>
      <c r="CWR35" s="291"/>
      <c r="CWS35" s="291"/>
      <c r="CWT35" s="291"/>
      <c r="CWU35" s="291"/>
      <c r="CWV35" s="291"/>
      <c r="CWW35" s="291"/>
      <c r="CWX35" s="291"/>
      <c r="CWY35" s="291"/>
      <c r="CWZ35" s="291"/>
      <c r="CXA35" s="291"/>
      <c r="CXB35" s="291"/>
      <c r="CXC35" s="291"/>
      <c r="CXD35" s="291"/>
      <c r="CXE35" s="291"/>
      <c r="CXF35" s="291"/>
      <c r="CXG35" s="291"/>
      <c r="CXH35" s="291"/>
      <c r="CXI35" s="291"/>
      <c r="CXJ35" s="291"/>
      <c r="CXK35" s="291"/>
      <c r="CXL35" s="291"/>
      <c r="CXM35" s="291"/>
      <c r="CXN35" s="291"/>
      <c r="CXO35" s="291"/>
      <c r="CXP35" s="291"/>
      <c r="CXQ35" s="291"/>
      <c r="CXR35" s="291"/>
      <c r="CXS35" s="291"/>
      <c r="CXT35" s="291"/>
      <c r="CXU35" s="291"/>
      <c r="CXV35" s="291"/>
      <c r="CXW35" s="291"/>
      <c r="CXX35" s="291"/>
      <c r="CXY35" s="291"/>
      <c r="CXZ35" s="291"/>
      <c r="CYA35" s="291"/>
      <c r="CYB35" s="291"/>
      <c r="CYC35" s="291"/>
      <c r="CYD35" s="291"/>
      <c r="CYE35" s="291"/>
      <c r="CYF35" s="291"/>
      <c r="CYG35" s="291"/>
      <c r="CYH35" s="291"/>
      <c r="CYI35" s="291"/>
      <c r="CYJ35" s="291"/>
      <c r="CYK35" s="291"/>
      <c r="CYL35" s="291"/>
      <c r="CYM35" s="291"/>
      <c r="CYN35" s="291"/>
      <c r="CYO35" s="291"/>
      <c r="CYP35" s="291"/>
      <c r="CYQ35" s="291"/>
      <c r="CYR35" s="291"/>
      <c r="CYS35" s="291"/>
      <c r="CYT35" s="291"/>
      <c r="CYU35" s="291"/>
      <c r="CYV35" s="291"/>
      <c r="CYW35" s="291"/>
      <c r="CYX35" s="291"/>
      <c r="CYY35" s="291"/>
      <c r="CYZ35" s="291"/>
      <c r="CZA35" s="291"/>
      <c r="CZB35" s="291"/>
      <c r="CZC35" s="291"/>
      <c r="CZD35" s="291"/>
      <c r="CZE35" s="291"/>
      <c r="CZF35" s="291"/>
      <c r="CZG35" s="291"/>
      <c r="CZH35" s="291"/>
      <c r="CZI35" s="291"/>
      <c r="CZJ35" s="291"/>
      <c r="CZK35" s="291"/>
      <c r="CZL35" s="291"/>
      <c r="CZM35" s="291"/>
      <c r="CZN35" s="291"/>
      <c r="CZO35" s="291"/>
      <c r="CZP35" s="291"/>
      <c r="CZQ35" s="291"/>
      <c r="CZR35" s="291"/>
      <c r="CZS35" s="291"/>
      <c r="CZT35" s="291"/>
      <c r="CZU35" s="291"/>
      <c r="CZV35" s="291"/>
      <c r="CZW35" s="291"/>
      <c r="CZX35" s="291"/>
      <c r="CZY35" s="291"/>
      <c r="CZZ35" s="291"/>
      <c r="DAA35" s="291"/>
      <c r="DAB35" s="291"/>
      <c r="DAC35" s="291"/>
      <c r="DAD35" s="291"/>
      <c r="DAE35" s="291"/>
      <c r="DAF35" s="291"/>
      <c r="DAG35" s="291"/>
      <c r="DAH35" s="291"/>
      <c r="DAI35" s="291"/>
      <c r="DAJ35" s="291"/>
      <c r="DAK35" s="291"/>
      <c r="DAL35" s="291"/>
      <c r="DAM35" s="291"/>
      <c r="DAN35" s="291"/>
      <c r="DAO35" s="291"/>
      <c r="DAP35" s="291"/>
      <c r="DAQ35" s="291"/>
      <c r="DAR35" s="291"/>
      <c r="DAS35" s="291"/>
      <c r="DAT35" s="291"/>
      <c r="DAU35" s="291"/>
      <c r="DAV35" s="291"/>
      <c r="DAW35" s="291"/>
      <c r="DAX35" s="291"/>
      <c r="DAY35" s="291"/>
      <c r="DAZ35" s="291"/>
      <c r="DBA35" s="291"/>
      <c r="DBB35" s="291"/>
      <c r="DBC35" s="291"/>
      <c r="DBD35" s="291"/>
      <c r="DBE35" s="291"/>
      <c r="DBF35" s="291"/>
      <c r="DBG35" s="291"/>
      <c r="DBH35" s="291"/>
      <c r="DBI35" s="291"/>
      <c r="DBJ35" s="291"/>
      <c r="DBK35" s="291"/>
      <c r="DBL35" s="291"/>
      <c r="DBM35" s="291"/>
      <c r="DBN35" s="291"/>
      <c r="DBO35" s="291"/>
      <c r="DBP35" s="291"/>
      <c r="DBQ35" s="291"/>
      <c r="DBR35" s="291"/>
      <c r="DBS35" s="291"/>
      <c r="DBT35" s="291"/>
      <c r="DBU35" s="291"/>
      <c r="DBV35" s="291"/>
      <c r="DBW35" s="291"/>
      <c r="DBX35" s="291"/>
      <c r="DBY35" s="291"/>
      <c r="DBZ35" s="291"/>
      <c r="DCA35" s="291"/>
      <c r="DCB35" s="291"/>
      <c r="DCC35" s="291"/>
      <c r="DCD35" s="291"/>
      <c r="DCE35" s="291"/>
      <c r="DCF35" s="291"/>
      <c r="DCG35" s="291"/>
      <c r="DCH35" s="291"/>
      <c r="DCI35" s="291"/>
      <c r="DCJ35" s="291"/>
      <c r="DCK35" s="291"/>
      <c r="DCL35" s="291"/>
      <c r="DCM35" s="291"/>
      <c r="DCN35" s="291"/>
      <c r="DCO35" s="291"/>
      <c r="DCP35" s="291"/>
      <c r="DCQ35" s="291"/>
      <c r="DCR35" s="291"/>
      <c r="DCS35" s="291"/>
      <c r="DCT35" s="291"/>
      <c r="DCU35" s="291"/>
      <c r="DCV35" s="291"/>
      <c r="DCW35" s="291"/>
      <c r="DCX35" s="291"/>
      <c r="DCY35" s="291"/>
      <c r="DCZ35" s="291"/>
      <c r="DDA35" s="291"/>
      <c r="DDB35" s="291"/>
      <c r="DDC35" s="291"/>
      <c r="DDD35" s="291"/>
      <c r="DDE35" s="291"/>
      <c r="DDF35" s="291"/>
      <c r="DDG35" s="291"/>
      <c r="DDH35" s="291"/>
      <c r="DDI35" s="291"/>
      <c r="DDJ35" s="291"/>
      <c r="DDK35" s="291"/>
      <c r="DDL35" s="291"/>
      <c r="DDM35" s="291"/>
      <c r="DDN35" s="291"/>
      <c r="DDO35" s="291"/>
      <c r="DDP35" s="291"/>
      <c r="DDQ35" s="291"/>
      <c r="DDR35" s="291"/>
      <c r="DDS35" s="291"/>
      <c r="DDT35" s="291"/>
      <c r="DDU35" s="291"/>
      <c r="DDV35" s="291"/>
      <c r="DDW35" s="291"/>
      <c r="DDX35" s="291"/>
      <c r="DDY35" s="291"/>
      <c r="DDZ35" s="291"/>
      <c r="DEA35" s="291"/>
      <c r="DEB35" s="291"/>
      <c r="DEC35" s="291"/>
      <c r="DED35" s="291"/>
      <c r="DEE35" s="291"/>
      <c r="DEF35" s="291"/>
      <c r="DEG35" s="291"/>
      <c r="DEH35" s="291"/>
      <c r="DEI35" s="291"/>
      <c r="DEJ35" s="291"/>
      <c r="DEK35" s="291"/>
      <c r="DEL35" s="291"/>
      <c r="DEM35" s="291"/>
      <c r="DEN35" s="291"/>
      <c r="DEO35" s="291"/>
      <c r="DEP35" s="291"/>
      <c r="DEQ35" s="291"/>
      <c r="DER35" s="291"/>
      <c r="DES35" s="291"/>
      <c r="DET35" s="291"/>
      <c r="DEU35" s="291"/>
      <c r="DEV35" s="291"/>
      <c r="DEW35" s="291"/>
      <c r="DEX35" s="291"/>
      <c r="DEY35" s="291"/>
      <c r="DEZ35" s="291"/>
      <c r="DFA35" s="291"/>
      <c r="DFB35" s="291"/>
      <c r="DFC35" s="291"/>
      <c r="DFD35" s="291"/>
      <c r="DFE35" s="291"/>
      <c r="DFF35" s="291"/>
      <c r="DFG35" s="291"/>
      <c r="DFH35" s="291"/>
      <c r="DFI35" s="291"/>
      <c r="DFJ35" s="291"/>
      <c r="DFK35" s="291"/>
      <c r="DFL35" s="291"/>
      <c r="DFM35" s="291"/>
      <c r="DFN35" s="291"/>
      <c r="DFO35" s="291"/>
      <c r="DFP35" s="291"/>
      <c r="DFQ35" s="291"/>
      <c r="DFR35" s="291"/>
      <c r="DFS35" s="291"/>
      <c r="DFT35" s="291"/>
      <c r="DFU35" s="291"/>
      <c r="DFV35" s="291"/>
      <c r="DFW35" s="291"/>
      <c r="DFX35" s="291"/>
      <c r="DFY35" s="291"/>
      <c r="DFZ35" s="291"/>
      <c r="DGA35" s="291"/>
      <c r="DGB35" s="291"/>
      <c r="DGC35" s="291"/>
      <c r="DGD35" s="291"/>
      <c r="DGE35" s="291"/>
      <c r="DGF35" s="291"/>
      <c r="DGG35" s="291"/>
      <c r="DGH35" s="291"/>
      <c r="DGI35" s="291"/>
      <c r="DGJ35" s="291"/>
      <c r="DGK35" s="291"/>
      <c r="DGL35" s="291"/>
      <c r="DGM35" s="291"/>
      <c r="DGN35" s="291"/>
      <c r="DGO35" s="291"/>
      <c r="DGP35" s="291"/>
      <c r="DGQ35" s="291"/>
      <c r="DGR35" s="291"/>
      <c r="DGS35" s="291"/>
      <c r="DGT35" s="291"/>
      <c r="DGU35" s="291"/>
      <c r="DGV35" s="291"/>
      <c r="DGW35" s="291"/>
      <c r="DGX35" s="291"/>
      <c r="DGY35" s="291"/>
      <c r="DGZ35" s="291"/>
      <c r="DHA35" s="291"/>
      <c r="DHB35" s="291"/>
      <c r="DHC35" s="291"/>
      <c r="DHD35" s="291"/>
      <c r="DHE35" s="291"/>
      <c r="DHF35" s="291"/>
      <c r="DHG35" s="291"/>
      <c r="DHH35" s="291"/>
      <c r="DHI35" s="291"/>
      <c r="DHJ35" s="291"/>
      <c r="DHK35" s="291"/>
      <c r="DHL35" s="291"/>
      <c r="DHM35" s="291"/>
      <c r="DHN35" s="291"/>
      <c r="DHO35" s="291"/>
      <c r="DHP35" s="291"/>
      <c r="DHQ35" s="291"/>
      <c r="DHR35" s="291"/>
      <c r="DHS35" s="291"/>
      <c r="DHT35" s="291"/>
      <c r="DHU35" s="291"/>
      <c r="DHV35" s="291"/>
      <c r="DHW35" s="291"/>
      <c r="DHX35" s="291"/>
      <c r="DHY35" s="291"/>
      <c r="DHZ35" s="291"/>
      <c r="DIA35" s="291"/>
      <c r="DIB35" s="291"/>
      <c r="DIC35" s="291"/>
      <c r="DID35" s="291"/>
      <c r="DIE35" s="291"/>
      <c r="DIF35" s="291"/>
      <c r="DIG35" s="291"/>
      <c r="DIH35" s="291"/>
      <c r="DII35" s="291"/>
      <c r="DIJ35" s="291"/>
      <c r="DIK35" s="291"/>
      <c r="DIL35" s="291"/>
      <c r="DIM35" s="291"/>
      <c r="DIN35" s="291"/>
      <c r="DIO35" s="291"/>
      <c r="DIP35" s="291"/>
      <c r="DIQ35" s="291"/>
      <c r="DIR35" s="291"/>
      <c r="DIS35" s="291"/>
      <c r="DIT35" s="291"/>
      <c r="DIU35" s="291"/>
      <c r="DIV35" s="291"/>
      <c r="DIW35" s="291"/>
      <c r="DIX35" s="291"/>
      <c r="DIY35" s="291"/>
      <c r="DIZ35" s="291"/>
      <c r="DJA35" s="291"/>
      <c r="DJB35" s="291"/>
      <c r="DJC35" s="291"/>
      <c r="DJD35" s="291"/>
      <c r="DJE35" s="291"/>
      <c r="DJF35" s="291"/>
      <c r="DJG35" s="291"/>
      <c r="DJH35" s="291"/>
      <c r="DJI35" s="291"/>
      <c r="DJJ35" s="291"/>
      <c r="DJK35" s="291"/>
      <c r="DJL35" s="291"/>
      <c r="DJM35" s="291"/>
      <c r="DJN35" s="291"/>
      <c r="DJO35" s="291"/>
      <c r="DJP35" s="291"/>
      <c r="DJQ35" s="291"/>
      <c r="DJR35" s="291"/>
      <c r="DJS35" s="291"/>
      <c r="DJT35" s="291"/>
      <c r="DJU35" s="291"/>
      <c r="DJV35" s="291"/>
      <c r="DJW35" s="291"/>
      <c r="DJX35" s="291"/>
      <c r="DJY35" s="291"/>
      <c r="DJZ35" s="291"/>
      <c r="DKA35" s="291"/>
      <c r="DKB35" s="291"/>
      <c r="DKC35" s="291"/>
      <c r="DKD35" s="291"/>
      <c r="DKE35" s="291"/>
      <c r="DKF35" s="291"/>
      <c r="DKG35" s="291"/>
      <c r="DKH35" s="291"/>
      <c r="DKI35" s="291"/>
      <c r="DKJ35" s="291"/>
      <c r="DKK35" s="291"/>
      <c r="DKL35" s="291"/>
      <c r="DKM35" s="291"/>
      <c r="DKN35" s="291"/>
      <c r="DKO35" s="291"/>
      <c r="DKP35" s="291"/>
      <c r="DKQ35" s="291"/>
      <c r="DKR35" s="291"/>
      <c r="DKS35" s="291"/>
      <c r="DKT35" s="291"/>
      <c r="DKU35" s="291"/>
      <c r="DKV35" s="291"/>
      <c r="DKW35" s="291"/>
      <c r="DKX35" s="291"/>
      <c r="DKY35" s="291"/>
      <c r="DKZ35" s="291"/>
      <c r="DLA35" s="291"/>
      <c r="DLB35" s="291"/>
      <c r="DLC35" s="291"/>
      <c r="DLD35" s="291"/>
      <c r="DLE35" s="291"/>
      <c r="DLF35" s="291"/>
      <c r="DLG35" s="291"/>
      <c r="DLH35" s="291"/>
      <c r="DLI35" s="291"/>
      <c r="DLJ35" s="291"/>
      <c r="DLK35" s="291"/>
      <c r="DLL35" s="291"/>
      <c r="DLM35" s="291"/>
      <c r="DLN35" s="291"/>
      <c r="DLO35" s="291"/>
      <c r="DLP35" s="291"/>
      <c r="DLQ35" s="291"/>
      <c r="DLR35" s="291"/>
      <c r="DLS35" s="291"/>
      <c r="DLT35" s="291"/>
      <c r="DLU35" s="291"/>
      <c r="DLV35" s="291"/>
      <c r="DLW35" s="291"/>
      <c r="DLX35" s="291"/>
      <c r="DLY35" s="291"/>
      <c r="DLZ35" s="291"/>
      <c r="DMA35" s="291"/>
      <c r="DMB35" s="291"/>
      <c r="DMC35" s="291"/>
      <c r="DMD35" s="291"/>
      <c r="DME35" s="291"/>
      <c r="DMF35" s="291"/>
      <c r="DMG35" s="291"/>
      <c r="DMH35" s="291"/>
      <c r="DMI35" s="291"/>
      <c r="DMJ35" s="291"/>
      <c r="DMK35" s="291"/>
      <c r="DML35" s="291"/>
      <c r="DMM35" s="291"/>
      <c r="DMN35" s="291"/>
      <c r="DMO35" s="291"/>
      <c r="DMP35" s="291"/>
      <c r="DMQ35" s="291"/>
      <c r="DMR35" s="291"/>
      <c r="DMS35" s="291"/>
      <c r="DMT35" s="291"/>
      <c r="DMU35" s="291"/>
      <c r="DMV35" s="291"/>
      <c r="DMW35" s="291"/>
      <c r="DMX35" s="291"/>
      <c r="DMY35" s="291"/>
      <c r="DMZ35" s="291"/>
      <c r="DNA35" s="291"/>
      <c r="DNB35" s="291"/>
      <c r="DNC35" s="291"/>
      <c r="DND35" s="291"/>
      <c r="DNE35" s="291"/>
      <c r="DNF35" s="291"/>
      <c r="DNG35" s="291"/>
      <c r="DNH35" s="291"/>
      <c r="DNI35" s="291"/>
      <c r="DNJ35" s="291"/>
      <c r="DNK35" s="291"/>
      <c r="DNL35" s="291"/>
      <c r="DNM35" s="291"/>
      <c r="DNN35" s="291"/>
      <c r="DNO35" s="291"/>
      <c r="DNP35" s="291"/>
      <c r="DNQ35" s="291"/>
      <c r="DNR35" s="291"/>
      <c r="DNS35" s="291"/>
      <c r="DNT35" s="291"/>
      <c r="DNU35" s="291"/>
      <c r="DNV35" s="291"/>
      <c r="DNW35" s="291"/>
      <c r="DNX35" s="291"/>
      <c r="DNY35" s="291"/>
      <c r="DNZ35" s="291"/>
      <c r="DOA35" s="291"/>
      <c r="DOB35" s="291"/>
      <c r="DOC35" s="291"/>
      <c r="DOD35" s="291"/>
      <c r="DOE35" s="291"/>
      <c r="DOF35" s="291"/>
      <c r="DOG35" s="291"/>
      <c r="DOH35" s="291"/>
      <c r="DOI35" s="291"/>
      <c r="DOJ35" s="291"/>
      <c r="DOK35" s="291"/>
      <c r="DOL35" s="291"/>
      <c r="DOM35" s="291"/>
      <c r="DON35" s="291"/>
      <c r="DOO35" s="291"/>
      <c r="DOP35" s="291"/>
      <c r="DOQ35" s="291"/>
      <c r="DOR35" s="291"/>
      <c r="DOS35" s="291"/>
      <c r="DOT35" s="291"/>
      <c r="DOU35" s="291"/>
      <c r="DOV35" s="291"/>
      <c r="DOW35" s="291"/>
      <c r="DOX35" s="291"/>
      <c r="DOY35" s="291"/>
      <c r="DOZ35" s="291"/>
      <c r="DPA35" s="291"/>
      <c r="DPB35" s="291"/>
      <c r="DPC35" s="291"/>
      <c r="DPD35" s="291"/>
      <c r="DPE35" s="291"/>
      <c r="DPF35" s="291"/>
      <c r="DPG35" s="291"/>
      <c r="DPH35" s="291"/>
      <c r="DPI35" s="291"/>
      <c r="DPJ35" s="291"/>
      <c r="DPK35" s="291"/>
      <c r="DPL35" s="291"/>
      <c r="DPM35" s="291"/>
      <c r="DPN35" s="291"/>
      <c r="DPO35" s="291"/>
      <c r="DPP35" s="291"/>
      <c r="DPQ35" s="291"/>
      <c r="DPR35" s="291"/>
      <c r="DPS35" s="291"/>
      <c r="DPT35" s="291"/>
      <c r="DPU35" s="291"/>
      <c r="DPV35" s="291"/>
      <c r="DPW35" s="291"/>
      <c r="DPX35" s="291"/>
      <c r="DPY35" s="291"/>
      <c r="DPZ35" s="291"/>
      <c r="DQA35" s="291"/>
      <c r="DQB35" s="291"/>
      <c r="DQC35" s="291"/>
      <c r="DQD35" s="291"/>
      <c r="DQE35" s="291"/>
      <c r="DQF35" s="291"/>
      <c r="DQG35" s="291"/>
      <c r="DQH35" s="291"/>
      <c r="DQI35" s="291"/>
      <c r="DQJ35" s="291"/>
      <c r="DQK35" s="291"/>
      <c r="DQL35" s="291"/>
      <c r="DQM35" s="291"/>
      <c r="DQN35" s="291"/>
      <c r="DQO35" s="291"/>
      <c r="DQP35" s="291"/>
      <c r="DQQ35" s="291"/>
      <c r="DQR35" s="291"/>
      <c r="DQS35" s="291"/>
      <c r="DQT35" s="291"/>
      <c r="DQU35" s="291"/>
      <c r="DQV35" s="291"/>
      <c r="DQW35" s="291"/>
      <c r="DQX35" s="291"/>
      <c r="DQY35" s="291"/>
      <c r="DQZ35" s="291"/>
      <c r="DRA35" s="291"/>
      <c r="DRB35" s="291"/>
      <c r="DRC35" s="291"/>
      <c r="DRD35" s="291"/>
      <c r="DRE35" s="291"/>
      <c r="DRF35" s="291"/>
      <c r="DRG35" s="291"/>
      <c r="DRH35" s="291"/>
      <c r="DRI35" s="291"/>
      <c r="DRJ35" s="291"/>
      <c r="DRK35" s="291"/>
      <c r="DRL35" s="291"/>
      <c r="DRM35" s="291"/>
      <c r="DRN35" s="291"/>
      <c r="DRO35" s="291"/>
      <c r="DRP35" s="291"/>
      <c r="DRQ35" s="291"/>
      <c r="DRR35" s="291"/>
      <c r="DRS35" s="291"/>
      <c r="DRT35" s="291"/>
      <c r="DRU35" s="291"/>
      <c r="DRV35" s="291"/>
      <c r="DRW35" s="291"/>
      <c r="DRX35" s="291"/>
      <c r="DRY35" s="291"/>
      <c r="DRZ35" s="291"/>
      <c r="DSA35" s="291"/>
      <c r="DSB35" s="291"/>
      <c r="DSC35" s="291"/>
      <c r="DSD35" s="291"/>
      <c r="DSE35" s="291"/>
      <c r="DSF35" s="291"/>
      <c r="DSG35" s="291"/>
      <c r="DSH35" s="291"/>
      <c r="DSI35" s="291"/>
      <c r="DSJ35" s="291"/>
      <c r="DSK35" s="291"/>
      <c r="DSL35" s="291"/>
      <c r="DSM35" s="291"/>
      <c r="DSN35" s="291"/>
      <c r="DSO35" s="291"/>
      <c r="DSP35" s="291"/>
      <c r="DSQ35" s="291"/>
      <c r="DSR35" s="291"/>
      <c r="DSS35" s="291"/>
      <c r="DST35" s="291"/>
      <c r="DSU35" s="291"/>
      <c r="DSV35" s="291"/>
      <c r="DSW35" s="291"/>
      <c r="DSX35" s="291"/>
      <c r="DSY35" s="291"/>
      <c r="DSZ35" s="291"/>
      <c r="DTA35" s="291"/>
      <c r="DTB35" s="291"/>
      <c r="DTC35" s="291"/>
      <c r="DTD35" s="291"/>
      <c r="DTE35" s="291"/>
      <c r="DTF35" s="291"/>
      <c r="DTG35" s="291"/>
      <c r="DTH35" s="291"/>
      <c r="DTI35" s="291"/>
      <c r="DTJ35" s="291"/>
      <c r="DTK35" s="291"/>
      <c r="DTL35" s="291"/>
      <c r="DTM35" s="291"/>
      <c r="DTN35" s="291"/>
      <c r="DTO35" s="291"/>
      <c r="DTP35" s="291"/>
      <c r="DTQ35" s="291"/>
      <c r="DTR35" s="291"/>
      <c r="DTS35" s="291"/>
      <c r="DTT35" s="291"/>
      <c r="DTU35" s="291"/>
      <c r="DTV35" s="291"/>
      <c r="DTW35" s="291"/>
      <c r="DTX35" s="291"/>
      <c r="DTY35" s="291"/>
      <c r="DTZ35" s="291"/>
      <c r="DUA35" s="291"/>
      <c r="DUB35" s="291"/>
      <c r="DUC35" s="291"/>
      <c r="DUD35" s="291"/>
      <c r="DUE35" s="291"/>
      <c r="DUF35" s="291"/>
      <c r="DUG35" s="291"/>
      <c r="DUH35" s="291"/>
      <c r="DUI35" s="291"/>
      <c r="DUJ35" s="291"/>
      <c r="DUK35" s="291"/>
      <c r="DUL35" s="291"/>
      <c r="DUM35" s="291"/>
      <c r="DUN35" s="291"/>
      <c r="DUO35" s="291"/>
      <c r="DUP35" s="291"/>
      <c r="DUQ35" s="291"/>
      <c r="DUR35" s="291"/>
      <c r="DUS35" s="291"/>
      <c r="DUT35" s="291"/>
      <c r="DUU35" s="291"/>
      <c r="DUV35" s="291"/>
      <c r="DUW35" s="291"/>
      <c r="DUX35" s="291"/>
      <c r="DUY35" s="291"/>
      <c r="DUZ35" s="291"/>
      <c r="DVA35" s="291"/>
      <c r="DVB35" s="291"/>
      <c r="DVC35" s="291"/>
      <c r="DVD35" s="291"/>
      <c r="DVE35" s="291"/>
      <c r="DVF35" s="291"/>
      <c r="DVG35" s="291"/>
      <c r="DVH35" s="291"/>
      <c r="DVI35" s="291"/>
      <c r="DVJ35" s="291"/>
      <c r="DVK35" s="291"/>
      <c r="DVL35" s="291"/>
      <c r="DVM35" s="291"/>
      <c r="DVN35" s="291"/>
      <c r="DVO35" s="291"/>
      <c r="DVP35" s="291"/>
      <c r="DVQ35" s="291"/>
      <c r="DVR35" s="291"/>
      <c r="DVS35" s="291"/>
      <c r="DVT35" s="291"/>
      <c r="DVU35" s="291"/>
      <c r="DVV35" s="291"/>
      <c r="DVW35" s="291"/>
      <c r="DVX35" s="291"/>
      <c r="DVY35" s="291"/>
      <c r="DVZ35" s="291"/>
      <c r="DWA35" s="291"/>
      <c r="DWB35" s="291"/>
      <c r="DWC35" s="291"/>
      <c r="DWD35" s="291"/>
      <c r="DWE35" s="291"/>
      <c r="DWF35" s="291"/>
      <c r="DWG35" s="291"/>
      <c r="DWH35" s="291"/>
      <c r="DWI35" s="291"/>
      <c r="DWJ35" s="291"/>
      <c r="DWK35" s="291"/>
      <c r="DWL35" s="291"/>
      <c r="DWM35" s="291"/>
      <c r="DWN35" s="291"/>
      <c r="DWO35" s="291"/>
      <c r="DWP35" s="291"/>
      <c r="DWQ35" s="291"/>
      <c r="DWR35" s="291"/>
      <c r="DWS35" s="291"/>
      <c r="DWT35" s="291"/>
      <c r="DWU35" s="291"/>
      <c r="DWV35" s="291"/>
      <c r="DWW35" s="291"/>
      <c r="DWX35" s="291"/>
      <c r="DWY35" s="291"/>
      <c r="DWZ35" s="291"/>
      <c r="DXA35" s="291"/>
      <c r="DXB35" s="291"/>
      <c r="DXC35" s="291"/>
      <c r="DXD35" s="291"/>
      <c r="DXE35" s="291"/>
      <c r="DXF35" s="291"/>
      <c r="DXG35" s="291"/>
      <c r="DXH35" s="291"/>
      <c r="DXI35" s="291"/>
      <c r="DXJ35" s="291"/>
      <c r="DXK35" s="291"/>
      <c r="DXL35" s="291"/>
      <c r="DXM35" s="291"/>
      <c r="DXN35" s="291"/>
      <c r="DXO35" s="291"/>
      <c r="DXP35" s="291"/>
      <c r="DXQ35" s="291"/>
      <c r="DXR35" s="291"/>
      <c r="DXS35" s="291"/>
      <c r="DXT35" s="291"/>
      <c r="DXU35" s="291"/>
      <c r="DXV35" s="291"/>
      <c r="DXW35" s="291"/>
      <c r="DXX35" s="291"/>
      <c r="DXY35" s="291"/>
      <c r="DXZ35" s="291"/>
      <c r="DYA35" s="291"/>
      <c r="DYB35" s="291"/>
      <c r="DYC35" s="291"/>
      <c r="DYD35" s="291"/>
      <c r="DYE35" s="291"/>
      <c r="DYF35" s="291"/>
      <c r="DYG35" s="291"/>
      <c r="DYH35" s="291"/>
      <c r="DYI35" s="291"/>
      <c r="DYJ35" s="291"/>
      <c r="DYK35" s="291"/>
      <c r="DYL35" s="291"/>
      <c r="DYM35" s="291"/>
      <c r="DYN35" s="291"/>
      <c r="DYO35" s="291"/>
      <c r="DYP35" s="291"/>
      <c r="DYQ35" s="291"/>
      <c r="DYR35" s="291"/>
      <c r="DYS35" s="291"/>
      <c r="DYT35" s="291"/>
      <c r="DYU35" s="291"/>
      <c r="DYV35" s="291"/>
      <c r="DYW35" s="291"/>
      <c r="DYX35" s="291"/>
      <c r="DYY35" s="291"/>
      <c r="DYZ35" s="291"/>
      <c r="DZA35" s="291"/>
      <c r="DZB35" s="291"/>
      <c r="DZC35" s="291"/>
      <c r="DZD35" s="291"/>
      <c r="DZE35" s="291"/>
      <c r="DZF35" s="291"/>
      <c r="DZG35" s="291"/>
      <c r="DZH35" s="291"/>
      <c r="DZI35" s="291"/>
      <c r="DZJ35" s="291"/>
      <c r="DZK35" s="291"/>
      <c r="DZL35" s="291"/>
      <c r="DZM35" s="291"/>
      <c r="DZN35" s="291"/>
      <c r="DZO35" s="291"/>
      <c r="DZP35" s="291"/>
      <c r="DZQ35" s="291"/>
      <c r="DZR35" s="291"/>
      <c r="DZS35" s="291"/>
      <c r="DZT35" s="291"/>
      <c r="DZU35" s="291"/>
      <c r="DZV35" s="291"/>
      <c r="DZW35" s="291"/>
      <c r="DZX35" s="291"/>
      <c r="DZY35" s="291"/>
      <c r="DZZ35" s="291"/>
      <c r="EAA35" s="291"/>
      <c r="EAB35" s="291"/>
      <c r="EAC35" s="291"/>
      <c r="EAD35" s="291"/>
      <c r="EAE35" s="291"/>
      <c r="EAF35" s="291"/>
      <c r="EAG35" s="291"/>
      <c r="EAH35" s="291"/>
      <c r="EAI35" s="291"/>
      <c r="EAJ35" s="291"/>
      <c r="EAK35" s="291"/>
      <c r="EAL35" s="291"/>
      <c r="EAM35" s="291"/>
      <c r="EAN35" s="291"/>
      <c r="EAO35" s="291"/>
      <c r="EAP35" s="291"/>
      <c r="EAQ35" s="291"/>
      <c r="EAR35" s="291"/>
      <c r="EAS35" s="291"/>
      <c r="EAT35" s="291"/>
      <c r="EAU35" s="291"/>
      <c r="EAV35" s="291"/>
      <c r="EAW35" s="291"/>
      <c r="EAX35" s="291"/>
      <c r="EAY35" s="291"/>
      <c r="EAZ35" s="291"/>
      <c r="EBA35" s="291"/>
      <c r="EBB35" s="291"/>
      <c r="EBC35" s="291"/>
      <c r="EBD35" s="291"/>
      <c r="EBE35" s="291"/>
      <c r="EBF35" s="291"/>
      <c r="EBG35" s="291"/>
      <c r="EBH35" s="291"/>
      <c r="EBI35" s="291"/>
      <c r="EBJ35" s="291"/>
      <c r="EBK35" s="291"/>
      <c r="EBL35" s="291"/>
      <c r="EBM35" s="291"/>
      <c r="EBN35" s="291"/>
      <c r="EBO35" s="291"/>
      <c r="EBP35" s="291"/>
      <c r="EBQ35" s="291"/>
      <c r="EBR35" s="291"/>
      <c r="EBS35" s="291"/>
      <c r="EBT35" s="291"/>
      <c r="EBU35" s="291"/>
      <c r="EBV35" s="291"/>
      <c r="EBW35" s="291"/>
      <c r="EBX35" s="291"/>
      <c r="EBY35" s="291"/>
      <c r="EBZ35" s="291"/>
      <c r="ECA35" s="291"/>
      <c r="ECB35" s="291"/>
      <c r="ECC35" s="291"/>
      <c r="ECD35" s="291"/>
      <c r="ECE35" s="291"/>
      <c r="ECF35" s="291"/>
      <c r="ECG35" s="291"/>
      <c r="ECH35" s="291"/>
      <c r="ECI35" s="291"/>
      <c r="ECJ35" s="291"/>
      <c r="ECK35" s="291"/>
      <c r="ECL35" s="291"/>
      <c r="ECM35" s="291"/>
      <c r="ECN35" s="291"/>
      <c r="ECO35" s="291"/>
      <c r="ECP35" s="291"/>
      <c r="ECQ35" s="291"/>
      <c r="ECR35" s="291"/>
      <c r="ECS35" s="291"/>
      <c r="ECT35" s="291"/>
      <c r="ECU35" s="291"/>
      <c r="ECV35" s="291"/>
      <c r="ECW35" s="291"/>
      <c r="ECX35" s="291"/>
      <c r="ECY35" s="291"/>
      <c r="ECZ35" s="291"/>
      <c r="EDA35" s="291"/>
      <c r="EDB35" s="291"/>
      <c r="EDC35" s="291"/>
      <c r="EDD35" s="291"/>
      <c r="EDE35" s="291"/>
      <c r="EDF35" s="291"/>
      <c r="EDG35" s="291"/>
      <c r="EDH35" s="291"/>
      <c r="EDI35" s="291"/>
      <c r="EDJ35" s="291"/>
      <c r="EDK35" s="291"/>
      <c r="EDL35" s="291"/>
      <c r="EDM35" s="291"/>
      <c r="EDN35" s="291"/>
      <c r="EDO35" s="291"/>
      <c r="EDP35" s="291"/>
      <c r="EDQ35" s="291"/>
      <c r="EDR35" s="291"/>
      <c r="EDS35" s="291"/>
      <c r="EDT35" s="291"/>
      <c r="EDU35" s="291"/>
      <c r="EDV35" s="291"/>
      <c r="EDW35" s="291"/>
      <c r="EDX35" s="291"/>
      <c r="EDY35" s="291"/>
      <c r="EDZ35" s="291"/>
      <c r="EEA35" s="291"/>
      <c r="EEB35" s="291"/>
      <c r="EEC35" s="291"/>
      <c r="EED35" s="291"/>
      <c r="EEE35" s="291"/>
      <c r="EEF35" s="291"/>
      <c r="EEG35" s="291"/>
      <c r="EEH35" s="291"/>
      <c r="EEI35" s="291"/>
      <c r="EEJ35" s="291"/>
      <c r="EEK35" s="291"/>
      <c r="EEL35" s="291"/>
      <c r="EEM35" s="291"/>
      <c r="EEN35" s="291"/>
      <c r="EEO35" s="291"/>
      <c r="EEP35" s="291"/>
      <c r="EEQ35" s="291"/>
      <c r="EER35" s="291"/>
      <c r="EES35" s="291"/>
      <c r="EET35" s="291"/>
      <c r="EEU35" s="291"/>
      <c r="EEV35" s="291"/>
      <c r="EEW35" s="291"/>
      <c r="EEX35" s="291"/>
      <c r="EEY35" s="291"/>
      <c r="EEZ35" s="291"/>
      <c r="EFA35" s="291"/>
      <c r="EFB35" s="291"/>
      <c r="EFC35" s="291"/>
      <c r="EFD35" s="291"/>
      <c r="EFE35" s="291"/>
      <c r="EFF35" s="291"/>
      <c r="EFG35" s="291"/>
      <c r="EFH35" s="291"/>
      <c r="EFI35" s="291"/>
      <c r="EFJ35" s="291"/>
      <c r="EFK35" s="291"/>
      <c r="EFL35" s="291"/>
      <c r="EFM35" s="291"/>
      <c r="EFN35" s="291"/>
      <c r="EFO35" s="291"/>
      <c r="EFP35" s="291"/>
      <c r="EFQ35" s="291"/>
      <c r="EFR35" s="291"/>
      <c r="EFS35" s="291"/>
      <c r="EFT35" s="291"/>
      <c r="EFU35" s="291"/>
      <c r="EFV35" s="291"/>
      <c r="EFW35" s="291"/>
      <c r="EFX35" s="291"/>
      <c r="EFY35" s="291"/>
      <c r="EFZ35" s="291"/>
      <c r="EGA35" s="291"/>
      <c r="EGB35" s="291"/>
      <c r="EGC35" s="291"/>
      <c r="EGD35" s="291"/>
      <c r="EGE35" s="291"/>
      <c r="EGF35" s="291"/>
      <c r="EGG35" s="291"/>
      <c r="EGH35" s="291"/>
      <c r="EGI35" s="291"/>
      <c r="EGJ35" s="291"/>
      <c r="EGK35" s="291"/>
      <c r="EGL35" s="291"/>
      <c r="EGM35" s="291"/>
      <c r="EGN35" s="291"/>
      <c r="EGO35" s="291"/>
      <c r="EGP35" s="291"/>
      <c r="EGQ35" s="291"/>
      <c r="EGR35" s="291"/>
      <c r="EGS35" s="291"/>
      <c r="EGT35" s="291"/>
      <c r="EGU35" s="291"/>
      <c r="EGV35" s="291"/>
      <c r="EGW35" s="291"/>
      <c r="EGX35" s="291"/>
      <c r="EGY35" s="291"/>
      <c r="EGZ35" s="291"/>
      <c r="EHA35" s="291"/>
      <c r="EHB35" s="291"/>
      <c r="EHC35" s="291"/>
      <c r="EHD35" s="291"/>
      <c r="EHE35" s="291"/>
      <c r="EHF35" s="291"/>
      <c r="EHG35" s="291"/>
      <c r="EHH35" s="291"/>
      <c r="EHI35" s="291"/>
      <c r="EHJ35" s="291"/>
      <c r="EHK35" s="291"/>
      <c r="EHL35" s="291"/>
      <c r="EHM35" s="291"/>
      <c r="EHN35" s="291"/>
      <c r="EHO35" s="291"/>
      <c r="EHP35" s="291"/>
      <c r="EHQ35" s="291"/>
      <c r="EHR35" s="291"/>
      <c r="EHS35" s="291"/>
      <c r="EHT35" s="291"/>
      <c r="EHU35" s="291"/>
      <c r="EHV35" s="291"/>
      <c r="EHW35" s="291"/>
      <c r="EHX35" s="291"/>
      <c r="EHY35" s="291"/>
      <c r="EHZ35" s="291"/>
      <c r="EIA35" s="291"/>
      <c r="EIB35" s="291"/>
      <c r="EIC35" s="291"/>
      <c r="EID35" s="291"/>
      <c r="EIE35" s="291"/>
      <c r="EIF35" s="291"/>
      <c r="EIG35" s="291"/>
      <c r="EIH35" s="291"/>
      <c r="EII35" s="291"/>
      <c r="EIJ35" s="291"/>
      <c r="EIK35" s="291"/>
      <c r="EIL35" s="291"/>
      <c r="EIM35" s="291"/>
      <c r="EIN35" s="291"/>
      <c r="EIO35" s="291"/>
      <c r="EIP35" s="291"/>
      <c r="EIQ35" s="291"/>
      <c r="EIR35" s="291"/>
      <c r="EIS35" s="291"/>
      <c r="EIT35" s="291"/>
      <c r="EIU35" s="291"/>
      <c r="EIV35" s="291"/>
      <c r="EIW35" s="291"/>
      <c r="EIX35" s="291"/>
      <c r="EIY35" s="291"/>
      <c r="EIZ35" s="291"/>
      <c r="EJA35" s="291"/>
      <c r="EJB35" s="291"/>
      <c r="EJC35" s="291"/>
      <c r="EJD35" s="291"/>
      <c r="EJE35" s="291"/>
      <c r="EJF35" s="291"/>
      <c r="EJG35" s="291"/>
      <c r="EJH35" s="291"/>
      <c r="EJI35" s="291"/>
      <c r="EJJ35" s="291"/>
      <c r="EJK35" s="291"/>
      <c r="EJL35" s="291"/>
      <c r="EJM35" s="291"/>
      <c r="EJN35" s="291"/>
      <c r="EJO35" s="291"/>
      <c r="EJP35" s="291"/>
      <c r="EJQ35" s="291"/>
      <c r="EJR35" s="291"/>
      <c r="EJS35" s="291"/>
      <c r="EJT35" s="291"/>
      <c r="EJU35" s="291"/>
      <c r="EJV35" s="291"/>
      <c r="EJW35" s="291"/>
      <c r="EJX35" s="291"/>
      <c r="EJY35" s="291"/>
      <c r="EJZ35" s="291"/>
      <c r="EKA35" s="291"/>
      <c r="EKB35" s="291"/>
      <c r="EKC35" s="291"/>
      <c r="EKD35" s="291"/>
      <c r="EKE35" s="291"/>
      <c r="EKF35" s="291"/>
      <c r="EKG35" s="291"/>
      <c r="EKH35" s="291"/>
      <c r="EKI35" s="291"/>
      <c r="EKJ35" s="291"/>
      <c r="EKK35" s="291"/>
      <c r="EKL35" s="291"/>
      <c r="EKM35" s="291"/>
      <c r="EKN35" s="291"/>
      <c r="EKO35" s="291"/>
      <c r="EKP35" s="291"/>
      <c r="EKQ35" s="291"/>
      <c r="EKR35" s="291"/>
      <c r="EKS35" s="291"/>
      <c r="EKT35" s="291"/>
      <c r="EKU35" s="291"/>
      <c r="EKV35" s="291"/>
      <c r="EKW35" s="291"/>
      <c r="EKX35" s="291"/>
      <c r="EKY35" s="291"/>
      <c r="EKZ35" s="291"/>
      <c r="ELA35" s="291"/>
      <c r="ELB35" s="291"/>
      <c r="ELC35" s="291"/>
      <c r="ELD35" s="291"/>
      <c r="ELE35" s="291"/>
      <c r="ELF35" s="291"/>
      <c r="ELG35" s="291"/>
      <c r="ELH35" s="291"/>
      <c r="ELI35" s="291"/>
      <c r="ELJ35" s="291"/>
      <c r="ELK35" s="291"/>
      <c r="ELL35" s="291"/>
      <c r="ELM35" s="291"/>
      <c r="ELN35" s="291"/>
      <c r="ELO35" s="291"/>
      <c r="ELP35" s="291"/>
      <c r="ELQ35" s="291"/>
      <c r="ELR35" s="291"/>
      <c r="ELS35" s="291"/>
      <c r="ELT35" s="291"/>
      <c r="ELU35" s="291"/>
      <c r="ELV35" s="291"/>
      <c r="ELW35" s="291"/>
      <c r="ELX35" s="291"/>
      <c r="ELY35" s="291"/>
      <c r="ELZ35" s="291"/>
      <c r="EMA35" s="291"/>
      <c r="EMB35" s="291"/>
      <c r="EMC35" s="291"/>
      <c r="EMD35" s="291"/>
      <c r="EME35" s="291"/>
      <c r="EMF35" s="291"/>
      <c r="EMG35" s="291"/>
      <c r="EMH35" s="291"/>
      <c r="EMI35" s="291"/>
      <c r="EMJ35" s="291"/>
      <c r="EMK35" s="291"/>
      <c r="EML35" s="291"/>
      <c r="EMM35" s="291"/>
      <c r="EMN35" s="291"/>
      <c r="EMO35" s="291"/>
      <c r="EMP35" s="291"/>
      <c r="EMQ35" s="291"/>
      <c r="EMR35" s="291"/>
      <c r="EMS35" s="291"/>
      <c r="EMT35" s="291"/>
      <c r="EMU35" s="291"/>
      <c r="EMV35" s="291"/>
      <c r="EMW35" s="291"/>
      <c r="EMX35" s="291"/>
      <c r="EMY35" s="291"/>
      <c r="EMZ35" s="291"/>
      <c r="ENA35" s="291"/>
      <c r="ENB35" s="291"/>
      <c r="ENC35" s="291"/>
      <c r="END35" s="291"/>
      <c r="ENE35" s="291"/>
      <c r="ENF35" s="291"/>
      <c r="ENG35" s="291"/>
      <c r="ENH35" s="291"/>
      <c r="ENI35" s="291"/>
      <c r="ENJ35" s="291"/>
      <c r="ENK35" s="291"/>
      <c r="ENL35" s="291"/>
      <c r="ENM35" s="291"/>
      <c r="ENN35" s="291"/>
      <c r="ENO35" s="291"/>
      <c r="ENP35" s="291"/>
      <c r="ENQ35" s="291"/>
      <c r="ENR35" s="291"/>
      <c r="ENS35" s="291"/>
      <c r="ENT35" s="291"/>
      <c r="ENU35" s="291"/>
      <c r="ENV35" s="291"/>
      <c r="ENW35" s="291"/>
      <c r="ENX35" s="291"/>
      <c r="ENY35" s="291"/>
      <c r="ENZ35" s="291"/>
      <c r="EOA35" s="291"/>
      <c r="EOB35" s="291"/>
      <c r="EOC35" s="291"/>
      <c r="EOD35" s="291"/>
      <c r="EOE35" s="291"/>
      <c r="EOF35" s="291"/>
      <c r="EOG35" s="291"/>
      <c r="EOH35" s="291"/>
      <c r="EOI35" s="291"/>
      <c r="EOJ35" s="291"/>
      <c r="EOK35" s="291"/>
      <c r="EOL35" s="291"/>
      <c r="EOM35" s="291"/>
      <c r="EON35" s="291"/>
      <c r="EOO35" s="291"/>
      <c r="EOP35" s="291"/>
      <c r="EOQ35" s="291"/>
      <c r="EOR35" s="291"/>
      <c r="EOS35" s="291"/>
      <c r="EOT35" s="291"/>
      <c r="EOU35" s="291"/>
      <c r="EOV35" s="291"/>
      <c r="EOW35" s="291"/>
      <c r="EOX35" s="291"/>
      <c r="EOY35" s="291"/>
      <c r="EOZ35" s="291"/>
      <c r="EPA35" s="291"/>
      <c r="EPB35" s="291"/>
      <c r="EPC35" s="291"/>
      <c r="EPD35" s="291"/>
      <c r="EPE35" s="291"/>
      <c r="EPF35" s="291"/>
      <c r="EPG35" s="291"/>
      <c r="EPH35" s="291"/>
      <c r="EPI35" s="291"/>
      <c r="EPJ35" s="291"/>
      <c r="EPK35" s="291"/>
      <c r="EPL35" s="291"/>
      <c r="EPM35" s="291"/>
      <c r="EPN35" s="291"/>
      <c r="EPO35" s="291"/>
      <c r="EPP35" s="291"/>
      <c r="EPQ35" s="291"/>
      <c r="EPR35" s="291"/>
      <c r="EPS35" s="291"/>
      <c r="EPT35" s="291"/>
      <c r="EPU35" s="291"/>
      <c r="EPV35" s="291"/>
      <c r="EPW35" s="291"/>
      <c r="EPX35" s="291"/>
      <c r="EPY35" s="291"/>
      <c r="EPZ35" s="291"/>
      <c r="EQA35" s="291"/>
      <c r="EQB35" s="291"/>
      <c r="EQC35" s="291"/>
      <c r="EQD35" s="291"/>
      <c r="EQE35" s="291"/>
      <c r="EQF35" s="291"/>
      <c r="EQG35" s="291"/>
      <c r="EQH35" s="291"/>
      <c r="EQI35" s="291"/>
      <c r="EQJ35" s="291"/>
      <c r="EQK35" s="291"/>
      <c r="EQL35" s="291"/>
      <c r="EQM35" s="291"/>
      <c r="EQN35" s="291"/>
      <c r="EQO35" s="291"/>
      <c r="EQP35" s="291"/>
      <c r="EQQ35" s="291"/>
      <c r="EQR35" s="291"/>
      <c r="EQS35" s="291"/>
      <c r="EQT35" s="291"/>
      <c r="EQU35" s="291"/>
      <c r="EQV35" s="291"/>
      <c r="EQW35" s="291"/>
      <c r="EQX35" s="291"/>
      <c r="EQY35" s="291"/>
      <c r="EQZ35" s="291"/>
      <c r="ERA35" s="291"/>
      <c r="ERB35" s="291"/>
      <c r="ERC35" s="291"/>
      <c r="ERD35" s="291"/>
      <c r="ERE35" s="291"/>
      <c r="ERF35" s="291"/>
      <c r="ERG35" s="291"/>
      <c r="ERH35" s="291"/>
      <c r="ERI35" s="291"/>
      <c r="ERJ35" s="291"/>
      <c r="ERK35" s="291"/>
      <c r="ERL35" s="291"/>
      <c r="ERM35" s="291"/>
      <c r="ERN35" s="291"/>
      <c r="ERO35" s="291"/>
      <c r="ERP35" s="291"/>
      <c r="ERQ35" s="291"/>
      <c r="ERR35" s="291"/>
      <c r="ERS35" s="291"/>
      <c r="ERT35" s="291"/>
      <c r="ERU35" s="291"/>
      <c r="ERV35" s="291"/>
      <c r="ERW35" s="291"/>
      <c r="ERX35" s="291"/>
      <c r="ERY35" s="291"/>
      <c r="ERZ35" s="291"/>
      <c r="ESA35" s="291"/>
      <c r="ESB35" s="291"/>
      <c r="ESC35" s="291"/>
      <c r="ESD35" s="291"/>
      <c r="ESE35" s="291"/>
      <c r="ESF35" s="291"/>
      <c r="ESG35" s="291"/>
      <c r="ESH35" s="291"/>
      <c r="ESI35" s="291"/>
      <c r="ESJ35" s="291"/>
      <c r="ESK35" s="291"/>
      <c r="ESL35" s="291"/>
      <c r="ESM35" s="291"/>
      <c r="ESN35" s="291"/>
      <c r="ESO35" s="291"/>
      <c r="ESP35" s="291"/>
      <c r="ESQ35" s="291"/>
      <c r="ESR35" s="291"/>
      <c r="ESS35" s="291"/>
      <c r="EST35" s="291"/>
      <c r="ESU35" s="291"/>
      <c r="ESV35" s="291"/>
      <c r="ESW35" s="291"/>
      <c r="ESX35" s="291"/>
      <c r="ESY35" s="291"/>
      <c r="ESZ35" s="291"/>
      <c r="ETA35" s="291"/>
      <c r="ETB35" s="291"/>
      <c r="ETC35" s="291"/>
      <c r="ETD35" s="291"/>
      <c r="ETE35" s="291"/>
      <c r="ETF35" s="291"/>
      <c r="ETG35" s="291"/>
      <c r="ETH35" s="291"/>
      <c r="ETI35" s="291"/>
      <c r="ETJ35" s="291"/>
      <c r="ETK35" s="291"/>
      <c r="ETL35" s="291"/>
      <c r="ETM35" s="291"/>
      <c r="ETN35" s="291"/>
      <c r="ETO35" s="291"/>
      <c r="ETP35" s="291"/>
      <c r="ETQ35" s="291"/>
      <c r="ETR35" s="291"/>
      <c r="ETS35" s="291"/>
      <c r="ETT35" s="291"/>
      <c r="ETU35" s="291"/>
      <c r="ETV35" s="291"/>
      <c r="ETW35" s="291"/>
      <c r="ETX35" s="291"/>
      <c r="ETY35" s="291"/>
      <c r="ETZ35" s="291"/>
      <c r="EUA35" s="291"/>
      <c r="EUB35" s="291"/>
      <c r="EUC35" s="291"/>
      <c r="EUD35" s="291"/>
      <c r="EUE35" s="291"/>
      <c r="EUF35" s="291"/>
      <c r="EUG35" s="291"/>
      <c r="EUH35" s="291"/>
      <c r="EUI35" s="291"/>
      <c r="EUJ35" s="291"/>
      <c r="EUK35" s="291"/>
      <c r="EUL35" s="291"/>
      <c r="EUM35" s="291"/>
      <c r="EUN35" s="291"/>
      <c r="EUO35" s="291"/>
      <c r="EUP35" s="291"/>
      <c r="EUQ35" s="291"/>
      <c r="EUR35" s="291"/>
      <c r="EUS35" s="291"/>
      <c r="EUT35" s="291"/>
      <c r="EUU35" s="291"/>
      <c r="EUV35" s="291"/>
      <c r="EUW35" s="291"/>
      <c r="EUX35" s="291"/>
      <c r="EUY35" s="291"/>
      <c r="EUZ35" s="291"/>
      <c r="EVA35" s="291"/>
      <c r="EVB35" s="291"/>
      <c r="EVC35" s="291"/>
      <c r="EVD35" s="291"/>
      <c r="EVE35" s="291"/>
      <c r="EVF35" s="291"/>
      <c r="EVG35" s="291"/>
      <c r="EVH35" s="291"/>
      <c r="EVI35" s="291"/>
      <c r="EVJ35" s="291"/>
      <c r="EVK35" s="291"/>
      <c r="EVL35" s="291"/>
      <c r="EVM35" s="291"/>
      <c r="EVN35" s="291"/>
      <c r="EVO35" s="291"/>
      <c r="EVP35" s="291"/>
      <c r="EVQ35" s="291"/>
      <c r="EVR35" s="291"/>
      <c r="EVS35" s="291"/>
      <c r="EVT35" s="291"/>
      <c r="EVU35" s="291"/>
      <c r="EVV35" s="291"/>
      <c r="EVW35" s="291"/>
      <c r="EVX35" s="291"/>
      <c r="EVY35" s="291"/>
      <c r="EVZ35" s="291"/>
      <c r="EWA35" s="291"/>
      <c r="EWB35" s="291"/>
      <c r="EWC35" s="291"/>
      <c r="EWD35" s="291"/>
      <c r="EWE35" s="291"/>
      <c r="EWF35" s="291"/>
      <c r="EWG35" s="291"/>
      <c r="EWH35" s="291"/>
      <c r="EWI35" s="291"/>
      <c r="EWJ35" s="291"/>
      <c r="EWK35" s="291"/>
      <c r="EWL35" s="291"/>
      <c r="EWM35" s="291"/>
      <c r="EWN35" s="291"/>
      <c r="EWO35" s="291"/>
      <c r="EWP35" s="291"/>
      <c r="EWQ35" s="291"/>
      <c r="EWR35" s="291"/>
      <c r="EWS35" s="291"/>
      <c r="EWT35" s="291"/>
      <c r="EWU35" s="291"/>
      <c r="EWV35" s="291"/>
      <c r="EWW35" s="291"/>
      <c r="EWX35" s="291"/>
      <c r="EWY35" s="291"/>
      <c r="EWZ35" s="291"/>
      <c r="EXA35" s="291"/>
      <c r="EXB35" s="291"/>
      <c r="EXC35" s="291"/>
      <c r="EXD35" s="291"/>
      <c r="EXE35" s="291"/>
      <c r="EXF35" s="291"/>
      <c r="EXG35" s="291"/>
      <c r="EXH35" s="291"/>
      <c r="EXI35" s="291"/>
      <c r="EXJ35" s="291"/>
      <c r="EXK35" s="291"/>
      <c r="EXL35" s="291"/>
      <c r="EXM35" s="291"/>
      <c r="EXN35" s="291"/>
      <c r="EXO35" s="291"/>
      <c r="EXP35" s="291"/>
      <c r="EXQ35" s="291"/>
      <c r="EXR35" s="291"/>
      <c r="EXS35" s="291"/>
      <c r="EXT35" s="291"/>
      <c r="EXU35" s="291"/>
      <c r="EXV35" s="291"/>
      <c r="EXW35" s="291"/>
      <c r="EXX35" s="291"/>
      <c r="EXY35" s="291"/>
      <c r="EXZ35" s="291"/>
      <c r="EYA35" s="291"/>
      <c r="EYB35" s="291"/>
      <c r="EYC35" s="291"/>
      <c r="EYD35" s="291"/>
      <c r="EYE35" s="291"/>
      <c r="EYF35" s="291"/>
      <c r="EYG35" s="291"/>
      <c r="EYH35" s="291"/>
      <c r="EYI35" s="291"/>
      <c r="EYJ35" s="291"/>
      <c r="EYK35" s="291"/>
      <c r="EYL35" s="291"/>
      <c r="EYM35" s="291"/>
      <c r="EYN35" s="291"/>
      <c r="EYO35" s="291"/>
      <c r="EYP35" s="291"/>
      <c r="EYQ35" s="291"/>
      <c r="EYR35" s="291"/>
      <c r="EYS35" s="291"/>
      <c r="EYT35" s="291"/>
      <c r="EYU35" s="291"/>
      <c r="EYV35" s="291"/>
      <c r="EYW35" s="291"/>
      <c r="EYX35" s="291"/>
      <c r="EYY35" s="291"/>
      <c r="EYZ35" s="291"/>
      <c r="EZA35" s="291"/>
      <c r="EZB35" s="291"/>
      <c r="EZC35" s="291"/>
      <c r="EZD35" s="291"/>
      <c r="EZE35" s="291"/>
      <c r="EZF35" s="291"/>
      <c r="EZG35" s="291"/>
      <c r="EZH35" s="291"/>
      <c r="EZI35" s="291"/>
      <c r="EZJ35" s="291"/>
      <c r="EZK35" s="291"/>
      <c r="EZL35" s="291"/>
      <c r="EZM35" s="291"/>
      <c r="EZN35" s="291"/>
      <c r="EZO35" s="291"/>
      <c r="EZP35" s="291"/>
      <c r="EZQ35" s="291"/>
      <c r="EZR35" s="291"/>
      <c r="EZS35" s="291"/>
      <c r="EZT35" s="291"/>
      <c r="EZU35" s="291"/>
      <c r="EZV35" s="291"/>
      <c r="EZW35" s="291"/>
      <c r="EZX35" s="291"/>
      <c r="EZY35" s="291"/>
      <c r="EZZ35" s="291"/>
      <c r="FAA35" s="291"/>
      <c r="FAB35" s="291"/>
      <c r="FAC35" s="291"/>
      <c r="FAD35" s="291"/>
      <c r="FAE35" s="291"/>
      <c r="FAF35" s="291"/>
      <c r="FAG35" s="291"/>
      <c r="FAH35" s="291"/>
      <c r="FAI35" s="291"/>
      <c r="FAJ35" s="291"/>
      <c r="FAK35" s="291"/>
      <c r="FAL35" s="291"/>
      <c r="FAM35" s="291"/>
      <c r="FAN35" s="291"/>
      <c r="FAO35" s="291"/>
      <c r="FAP35" s="291"/>
      <c r="FAQ35" s="291"/>
      <c r="FAR35" s="291"/>
      <c r="FAS35" s="291"/>
      <c r="FAT35" s="291"/>
      <c r="FAU35" s="291"/>
      <c r="FAV35" s="291"/>
      <c r="FAW35" s="291"/>
      <c r="FAX35" s="291"/>
      <c r="FAY35" s="291"/>
      <c r="FAZ35" s="291"/>
      <c r="FBA35" s="291"/>
      <c r="FBB35" s="291"/>
      <c r="FBC35" s="291"/>
      <c r="FBD35" s="291"/>
      <c r="FBE35" s="291"/>
      <c r="FBF35" s="291"/>
      <c r="FBG35" s="291"/>
      <c r="FBH35" s="291"/>
      <c r="FBI35" s="291"/>
      <c r="FBJ35" s="291"/>
      <c r="FBK35" s="291"/>
      <c r="FBL35" s="291"/>
      <c r="FBM35" s="291"/>
      <c r="FBN35" s="291"/>
      <c r="FBO35" s="291"/>
      <c r="FBP35" s="291"/>
      <c r="FBQ35" s="291"/>
      <c r="FBR35" s="291"/>
      <c r="FBS35" s="291"/>
      <c r="FBT35" s="291"/>
      <c r="FBU35" s="291"/>
      <c r="FBV35" s="291"/>
      <c r="FBW35" s="291"/>
      <c r="FBX35" s="291"/>
      <c r="FBY35" s="291"/>
      <c r="FBZ35" s="291"/>
      <c r="FCA35" s="291"/>
      <c r="FCB35" s="291"/>
      <c r="FCC35" s="291"/>
      <c r="FCD35" s="291"/>
      <c r="FCE35" s="291"/>
      <c r="FCF35" s="291"/>
      <c r="FCG35" s="291"/>
      <c r="FCH35" s="291"/>
      <c r="FCI35" s="291"/>
      <c r="FCJ35" s="291"/>
      <c r="FCK35" s="291"/>
      <c r="FCL35" s="291"/>
      <c r="FCM35" s="291"/>
      <c r="FCN35" s="291"/>
      <c r="FCO35" s="291"/>
      <c r="FCP35" s="291"/>
      <c r="FCQ35" s="291"/>
      <c r="FCR35" s="291"/>
      <c r="FCS35" s="291"/>
      <c r="FCT35" s="291"/>
      <c r="FCU35" s="291"/>
      <c r="FCV35" s="291"/>
      <c r="FCW35" s="291"/>
      <c r="FCX35" s="291"/>
      <c r="FCY35" s="291"/>
      <c r="FCZ35" s="291"/>
      <c r="FDA35" s="291"/>
      <c r="FDB35" s="291"/>
      <c r="FDC35" s="291"/>
      <c r="FDD35" s="291"/>
      <c r="FDE35" s="291"/>
      <c r="FDF35" s="291"/>
      <c r="FDG35" s="291"/>
      <c r="FDH35" s="291"/>
      <c r="FDI35" s="291"/>
      <c r="FDJ35" s="291"/>
      <c r="FDK35" s="291"/>
      <c r="FDL35" s="291"/>
      <c r="FDM35" s="291"/>
      <c r="FDN35" s="291"/>
      <c r="FDO35" s="291"/>
      <c r="FDP35" s="291"/>
      <c r="FDQ35" s="291"/>
      <c r="FDR35" s="291"/>
      <c r="FDS35" s="291"/>
      <c r="FDT35" s="291"/>
      <c r="FDU35" s="291"/>
      <c r="FDV35" s="291"/>
      <c r="FDW35" s="291"/>
      <c r="FDX35" s="291"/>
      <c r="FDY35" s="291"/>
      <c r="FDZ35" s="291"/>
      <c r="FEA35" s="291"/>
      <c r="FEB35" s="291"/>
      <c r="FEC35" s="291"/>
      <c r="FED35" s="291"/>
      <c r="FEE35" s="291"/>
      <c r="FEF35" s="291"/>
      <c r="FEG35" s="291"/>
      <c r="FEH35" s="291"/>
      <c r="FEI35" s="291"/>
      <c r="FEJ35" s="291"/>
      <c r="FEK35" s="291"/>
      <c r="FEL35" s="291"/>
      <c r="FEM35" s="291"/>
      <c r="FEN35" s="291"/>
      <c r="FEO35" s="291"/>
      <c r="FEP35" s="291"/>
      <c r="FEQ35" s="291"/>
      <c r="FER35" s="291"/>
      <c r="FES35" s="291"/>
      <c r="FET35" s="291"/>
      <c r="FEU35" s="291"/>
      <c r="FEV35" s="291"/>
      <c r="FEW35" s="291"/>
      <c r="FEX35" s="291"/>
      <c r="FEY35" s="291"/>
      <c r="FEZ35" s="291"/>
      <c r="FFA35" s="291"/>
      <c r="FFB35" s="291"/>
      <c r="FFC35" s="291"/>
      <c r="FFD35" s="291"/>
      <c r="FFE35" s="291"/>
      <c r="FFF35" s="291"/>
      <c r="FFG35" s="291"/>
      <c r="FFH35" s="291"/>
      <c r="FFI35" s="291"/>
      <c r="FFJ35" s="291"/>
      <c r="FFK35" s="291"/>
      <c r="FFL35" s="291"/>
      <c r="FFM35" s="291"/>
      <c r="FFN35" s="291"/>
      <c r="FFO35" s="291"/>
      <c r="FFP35" s="291"/>
      <c r="FFQ35" s="291"/>
      <c r="FFR35" s="291"/>
      <c r="FFS35" s="291"/>
      <c r="FFT35" s="291"/>
      <c r="FFU35" s="291"/>
      <c r="FFV35" s="291"/>
      <c r="FFW35" s="291"/>
      <c r="FFX35" s="291"/>
      <c r="FFY35" s="291"/>
      <c r="FFZ35" s="291"/>
      <c r="FGA35" s="291"/>
      <c r="FGB35" s="291"/>
      <c r="FGC35" s="291"/>
      <c r="FGD35" s="291"/>
      <c r="FGE35" s="291"/>
      <c r="FGF35" s="291"/>
      <c r="FGG35" s="291"/>
      <c r="FGH35" s="291"/>
      <c r="FGI35" s="291"/>
      <c r="FGJ35" s="291"/>
      <c r="FGK35" s="291"/>
      <c r="FGL35" s="291"/>
      <c r="FGM35" s="291"/>
      <c r="FGN35" s="291"/>
      <c r="FGO35" s="291"/>
      <c r="FGP35" s="291"/>
      <c r="FGQ35" s="291"/>
      <c r="FGR35" s="291"/>
      <c r="FGS35" s="291"/>
      <c r="FGT35" s="291"/>
      <c r="FGU35" s="291"/>
      <c r="FGV35" s="291"/>
      <c r="FGW35" s="291"/>
      <c r="FGX35" s="291"/>
      <c r="FGY35" s="291"/>
      <c r="FGZ35" s="291"/>
      <c r="FHA35" s="291"/>
      <c r="FHB35" s="291"/>
      <c r="FHC35" s="291"/>
      <c r="FHD35" s="291"/>
      <c r="FHE35" s="291"/>
      <c r="FHF35" s="291"/>
      <c r="FHG35" s="291"/>
      <c r="FHH35" s="291"/>
      <c r="FHI35" s="291"/>
      <c r="FHJ35" s="291"/>
      <c r="FHK35" s="291"/>
      <c r="FHL35" s="291"/>
      <c r="FHM35" s="291"/>
      <c r="FHN35" s="291"/>
      <c r="FHO35" s="291"/>
      <c r="FHP35" s="291"/>
      <c r="FHQ35" s="291"/>
      <c r="FHR35" s="291"/>
      <c r="FHS35" s="291"/>
      <c r="FHT35" s="291"/>
      <c r="FHU35" s="291"/>
      <c r="FHV35" s="291"/>
      <c r="FHW35" s="291"/>
      <c r="FHX35" s="291"/>
      <c r="FHY35" s="291"/>
      <c r="FHZ35" s="291"/>
      <c r="FIA35" s="291"/>
      <c r="FIB35" s="291"/>
      <c r="FIC35" s="291"/>
      <c r="FID35" s="291"/>
      <c r="FIE35" s="291"/>
      <c r="FIF35" s="291"/>
      <c r="FIG35" s="291"/>
      <c r="FIH35" s="291"/>
      <c r="FII35" s="291"/>
      <c r="FIJ35" s="291"/>
      <c r="FIK35" s="291"/>
      <c r="FIL35" s="291"/>
      <c r="FIM35" s="291"/>
      <c r="FIN35" s="291"/>
      <c r="FIO35" s="291"/>
      <c r="FIP35" s="291"/>
      <c r="FIQ35" s="291"/>
      <c r="FIR35" s="291"/>
      <c r="FIS35" s="291"/>
      <c r="FIT35" s="291"/>
      <c r="FIU35" s="291"/>
      <c r="FIV35" s="291"/>
      <c r="FIW35" s="291"/>
      <c r="FIX35" s="291"/>
      <c r="FIY35" s="291"/>
      <c r="FIZ35" s="291"/>
      <c r="FJA35" s="291"/>
      <c r="FJB35" s="291"/>
      <c r="FJC35" s="291"/>
      <c r="FJD35" s="291"/>
      <c r="FJE35" s="291"/>
      <c r="FJF35" s="291"/>
      <c r="FJG35" s="291"/>
      <c r="FJH35" s="291"/>
      <c r="FJI35" s="291"/>
      <c r="FJJ35" s="291"/>
      <c r="FJK35" s="291"/>
      <c r="FJL35" s="291"/>
      <c r="FJM35" s="291"/>
      <c r="FJN35" s="291"/>
      <c r="FJO35" s="291"/>
      <c r="FJP35" s="291"/>
      <c r="FJQ35" s="291"/>
      <c r="FJR35" s="291"/>
      <c r="FJS35" s="291"/>
      <c r="FJT35" s="291"/>
      <c r="FJU35" s="291"/>
      <c r="FJV35" s="291"/>
      <c r="FJW35" s="291"/>
      <c r="FJX35" s="291"/>
      <c r="FJY35" s="291"/>
      <c r="FJZ35" s="291"/>
      <c r="FKA35" s="291"/>
      <c r="FKB35" s="291"/>
      <c r="FKC35" s="291"/>
      <c r="FKD35" s="291"/>
      <c r="FKE35" s="291"/>
      <c r="FKF35" s="291"/>
      <c r="FKG35" s="291"/>
      <c r="FKH35" s="291"/>
      <c r="FKI35" s="291"/>
      <c r="FKJ35" s="291"/>
      <c r="FKK35" s="291"/>
      <c r="FKL35" s="291"/>
      <c r="FKM35" s="291"/>
      <c r="FKN35" s="291"/>
      <c r="FKO35" s="291"/>
      <c r="FKP35" s="291"/>
      <c r="FKQ35" s="291"/>
      <c r="FKR35" s="291"/>
      <c r="FKS35" s="291"/>
      <c r="FKT35" s="291"/>
      <c r="FKU35" s="291"/>
      <c r="FKV35" s="291"/>
      <c r="FKW35" s="291"/>
      <c r="FKX35" s="291"/>
      <c r="FKY35" s="291"/>
      <c r="FKZ35" s="291"/>
      <c r="FLA35" s="291"/>
      <c r="FLB35" s="291"/>
      <c r="FLC35" s="291"/>
      <c r="FLD35" s="291"/>
      <c r="FLE35" s="291"/>
      <c r="FLF35" s="291"/>
      <c r="FLG35" s="291"/>
      <c r="FLH35" s="291"/>
      <c r="FLI35" s="291"/>
      <c r="FLJ35" s="291"/>
      <c r="FLK35" s="291"/>
      <c r="FLL35" s="291"/>
      <c r="FLM35" s="291"/>
      <c r="FLN35" s="291"/>
      <c r="FLO35" s="291"/>
      <c r="FLP35" s="291"/>
      <c r="FLQ35" s="291"/>
      <c r="FLR35" s="291"/>
      <c r="FLS35" s="291"/>
      <c r="FLT35" s="291"/>
      <c r="FLU35" s="291"/>
      <c r="FLV35" s="291"/>
      <c r="FLW35" s="291"/>
      <c r="FLX35" s="291"/>
      <c r="FLY35" s="291"/>
      <c r="FLZ35" s="291"/>
      <c r="FMA35" s="291"/>
      <c r="FMB35" s="291"/>
      <c r="FMC35" s="291"/>
      <c r="FMD35" s="291"/>
      <c r="FME35" s="291"/>
      <c r="FMF35" s="291"/>
      <c r="FMG35" s="291"/>
      <c r="FMH35" s="291"/>
      <c r="FMI35" s="291"/>
      <c r="FMJ35" s="291"/>
      <c r="FMK35" s="291"/>
      <c r="FML35" s="291"/>
      <c r="FMM35" s="291"/>
      <c r="FMN35" s="291"/>
      <c r="FMO35" s="291"/>
      <c r="FMP35" s="291"/>
      <c r="FMQ35" s="291"/>
      <c r="FMR35" s="291"/>
      <c r="FMS35" s="291"/>
      <c r="FMT35" s="291"/>
      <c r="FMU35" s="291"/>
      <c r="FMV35" s="291"/>
      <c r="FMW35" s="291"/>
      <c r="FMX35" s="291"/>
      <c r="FMY35" s="291"/>
      <c r="FMZ35" s="291"/>
      <c r="FNA35" s="291"/>
      <c r="FNB35" s="291"/>
      <c r="FNC35" s="291"/>
      <c r="FND35" s="291"/>
      <c r="FNE35" s="291"/>
      <c r="FNF35" s="291"/>
      <c r="FNG35" s="291"/>
      <c r="FNH35" s="291"/>
      <c r="FNI35" s="291"/>
      <c r="FNJ35" s="291"/>
      <c r="FNK35" s="291"/>
      <c r="FNL35" s="291"/>
      <c r="FNM35" s="291"/>
      <c r="FNN35" s="291"/>
      <c r="FNO35" s="291"/>
      <c r="FNP35" s="291"/>
      <c r="FNQ35" s="291"/>
      <c r="FNR35" s="291"/>
      <c r="FNS35" s="291"/>
      <c r="FNT35" s="291"/>
      <c r="FNU35" s="291"/>
      <c r="FNV35" s="291"/>
      <c r="FNW35" s="291"/>
      <c r="FNX35" s="291"/>
      <c r="FNY35" s="291"/>
      <c r="FNZ35" s="291"/>
      <c r="FOA35" s="291"/>
      <c r="FOB35" s="291"/>
      <c r="FOC35" s="291"/>
      <c r="FOD35" s="291"/>
      <c r="FOE35" s="291"/>
      <c r="FOF35" s="291"/>
      <c r="FOG35" s="291"/>
      <c r="FOH35" s="291"/>
      <c r="FOI35" s="291"/>
      <c r="FOJ35" s="291"/>
      <c r="FOK35" s="291"/>
      <c r="FOL35" s="291"/>
      <c r="FOM35" s="291"/>
      <c r="FON35" s="291"/>
      <c r="FOO35" s="291"/>
      <c r="FOP35" s="291"/>
      <c r="FOQ35" s="291"/>
      <c r="FOR35" s="291"/>
      <c r="FOS35" s="291"/>
      <c r="FOT35" s="291"/>
      <c r="FOU35" s="291"/>
      <c r="FOV35" s="291"/>
      <c r="FOW35" s="291"/>
      <c r="FOX35" s="291"/>
      <c r="FOY35" s="291"/>
      <c r="FOZ35" s="291"/>
      <c r="FPA35" s="291"/>
      <c r="FPB35" s="291"/>
      <c r="FPC35" s="291"/>
      <c r="FPD35" s="291"/>
      <c r="FPE35" s="291"/>
      <c r="FPF35" s="291"/>
      <c r="FPG35" s="291"/>
      <c r="FPH35" s="291"/>
      <c r="FPI35" s="291"/>
      <c r="FPJ35" s="291"/>
      <c r="FPK35" s="291"/>
      <c r="FPL35" s="291"/>
      <c r="FPM35" s="291"/>
      <c r="FPN35" s="291"/>
      <c r="FPO35" s="291"/>
      <c r="FPP35" s="291"/>
      <c r="FPQ35" s="291"/>
      <c r="FPR35" s="291"/>
      <c r="FPS35" s="291"/>
      <c r="FPT35" s="291"/>
      <c r="FPU35" s="291"/>
      <c r="FPV35" s="291"/>
      <c r="FPW35" s="291"/>
      <c r="FPX35" s="291"/>
      <c r="FPY35" s="291"/>
      <c r="FPZ35" s="291"/>
      <c r="FQA35" s="291"/>
      <c r="FQB35" s="291"/>
      <c r="FQC35" s="291"/>
      <c r="FQD35" s="291"/>
      <c r="FQE35" s="291"/>
      <c r="FQF35" s="291"/>
      <c r="FQG35" s="291"/>
      <c r="FQH35" s="291"/>
      <c r="FQI35" s="291"/>
      <c r="FQJ35" s="291"/>
      <c r="FQK35" s="291"/>
      <c r="FQL35" s="291"/>
      <c r="FQM35" s="291"/>
      <c r="FQN35" s="291"/>
      <c r="FQO35" s="291"/>
      <c r="FQP35" s="291"/>
      <c r="FQQ35" s="291"/>
      <c r="FQR35" s="291"/>
      <c r="FQS35" s="291"/>
      <c r="FQT35" s="291"/>
      <c r="FQU35" s="291"/>
      <c r="FQV35" s="291"/>
      <c r="FQW35" s="291"/>
      <c r="FQX35" s="291"/>
      <c r="FQY35" s="291"/>
      <c r="FQZ35" s="291"/>
      <c r="FRA35" s="291"/>
      <c r="FRB35" s="291"/>
      <c r="FRC35" s="291"/>
      <c r="FRD35" s="291"/>
      <c r="FRE35" s="291"/>
      <c r="FRF35" s="291"/>
      <c r="FRG35" s="291"/>
      <c r="FRH35" s="291"/>
      <c r="FRI35" s="291"/>
      <c r="FRJ35" s="291"/>
      <c r="FRK35" s="291"/>
      <c r="FRL35" s="291"/>
      <c r="FRM35" s="291"/>
      <c r="FRN35" s="291"/>
      <c r="FRO35" s="291"/>
      <c r="FRP35" s="291"/>
      <c r="FRQ35" s="291"/>
      <c r="FRR35" s="291"/>
      <c r="FRS35" s="291"/>
      <c r="FRT35" s="291"/>
      <c r="FRU35" s="291"/>
      <c r="FRV35" s="291"/>
      <c r="FRW35" s="291"/>
      <c r="FRX35" s="291"/>
      <c r="FRY35" s="291"/>
      <c r="FRZ35" s="291"/>
      <c r="FSA35" s="291"/>
      <c r="FSB35" s="291"/>
      <c r="FSC35" s="291"/>
      <c r="FSD35" s="291"/>
      <c r="FSE35" s="291"/>
      <c r="FSF35" s="291"/>
      <c r="FSG35" s="291"/>
      <c r="FSH35" s="291"/>
      <c r="FSI35" s="291"/>
      <c r="FSJ35" s="291"/>
      <c r="FSK35" s="291"/>
      <c r="FSL35" s="291"/>
      <c r="FSM35" s="291"/>
      <c r="FSN35" s="291"/>
      <c r="FSO35" s="291"/>
      <c r="FSP35" s="291"/>
      <c r="FSQ35" s="291"/>
      <c r="FSR35" s="291"/>
      <c r="FSS35" s="291"/>
      <c r="FST35" s="291"/>
      <c r="FSU35" s="291"/>
      <c r="FSV35" s="291"/>
      <c r="FSW35" s="291"/>
      <c r="FSX35" s="291"/>
      <c r="FSY35" s="291"/>
      <c r="FSZ35" s="291"/>
      <c r="FTA35" s="291"/>
      <c r="FTB35" s="291"/>
      <c r="FTC35" s="291"/>
      <c r="FTD35" s="291"/>
      <c r="FTE35" s="291"/>
      <c r="FTF35" s="291"/>
      <c r="FTG35" s="291"/>
      <c r="FTH35" s="291"/>
      <c r="FTI35" s="291"/>
      <c r="FTJ35" s="291"/>
      <c r="FTK35" s="291"/>
      <c r="FTL35" s="291"/>
      <c r="FTM35" s="291"/>
      <c r="FTN35" s="291"/>
      <c r="FTO35" s="291"/>
      <c r="FTP35" s="291"/>
      <c r="FTQ35" s="291"/>
      <c r="FTR35" s="291"/>
      <c r="FTS35" s="291"/>
      <c r="FTT35" s="291"/>
      <c r="FTU35" s="291"/>
      <c r="FTV35" s="291"/>
      <c r="FTW35" s="291"/>
      <c r="FTX35" s="291"/>
      <c r="FTY35" s="291"/>
      <c r="FTZ35" s="291"/>
      <c r="FUA35" s="291"/>
      <c r="FUB35" s="291"/>
      <c r="FUC35" s="291"/>
      <c r="FUD35" s="291"/>
      <c r="FUE35" s="291"/>
      <c r="FUF35" s="291"/>
      <c r="FUG35" s="291"/>
      <c r="FUH35" s="291"/>
      <c r="FUI35" s="291"/>
      <c r="FUJ35" s="291"/>
      <c r="FUK35" s="291"/>
      <c r="FUL35" s="291"/>
      <c r="FUM35" s="291"/>
      <c r="FUN35" s="291"/>
      <c r="FUO35" s="291"/>
      <c r="FUP35" s="291"/>
      <c r="FUQ35" s="291"/>
      <c r="FUR35" s="291"/>
      <c r="FUS35" s="291"/>
      <c r="FUT35" s="291"/>
      <c r="FUU35" s="291"/>
      <c r="FUV35" s="291"/>
      <c r="FUW35" s="291"/>
      <c r="FUX35" s="291"/>
      <c r="FUY35" s="291"/>
      <c r="FUZ35" s="291"/>
      <c r="FVA35" s="291"/>
      <c r="FVB35" s="291"/>
      <c r="FVC35" s="291"/>
      <c r="FVD35" s="291"/>
      <c r="FVE35" s="291"/>
      <c r="FVF35" s="291"/>
      <c r="FVG35" s="291"/>
      <c r="FVH35" s="291"/>
      <c r="FVI35" s="291"/>
      <c r="FVJ35" s="291"/>
      <c r="FVK35" s="291"/>
      <c r="FVL35" s="291"/>
      <c r="FVM35" s="291"/>
      <c r="FVN35" s="291"/>
      <c r="FVO35" s="291"/>
      <c r="FVP35" s="291"/>
      <c r="FVQ35" s="291"/>
      <c r="FVR35" s="291"/>
      <c r="FVS35" s="291"/>
      <c r="FVT35" s="291"/>
      <c r="FVU35" s="291"/>
      <c r="FVV35" s="291"/>
      <c r="FVW35" s="291"/>
      <c r="FVX35" s="291"/>
      <c r="FVY35" s="291"/>
      <c r="FVZ35" s="291"/>
      <c r="FWA35" s="291"/>
      <c r="FWB35" s="291"/>
      <c r="FWC35" s="291"/>
      <c r="FWD35" s="291"/>
      <c r="FWE35" s="291"/>
      <c r="FWF35" s="291"/>
      <c r="FWG35" s="291"/>
      <c r="FWH35" s="291"/>
      <c r="FWI35" s="291"/>
      <c r="FWJ35" s="291"/>
      <c r="FWK35" s="291"/>
      <c r="FWL35" s="291"/>
      <c r="FWM35" s="291"/>
      <c r="FWN35" s="291"/>
      <c r="FWO35" s="291"/>
      <c r="FWP35" s="291"/>
      <c r="FWQ35" s="291"/>
      <c r="FWR35" s="291"/>
      <c r="FWS35" s="291"/>
      <c r="FWT35" s="291"/>
      <c r="FWU35" s="291"/>
      <c r="FWV35" s="291"/>
      <c r="FWW35" s="291"/>
      <c r="FWX35" s="291"/>
      <c r="FWY35" s="291"/>
      <c r="FWZ35" s="291"/>
      <c r="FXA35" s="291"/>
      <c r="FXB35" s="291"/>
      <c r="FXC35" s="291"/>
      <c r="FXD35" s="291"/>
      <c r="FXE35" s="291"/>
      <c r="FXF35" s="291"/>
      <c r="FXG35" s="291"/>
      <c r="FXH35" s="291"/>
      <c r="FXI35" s="291"/>
      <c r="FXJ35" s="291"/>
      <c r="FXK35" s="291"/>
      <c r="FXL35" s="291"/>
      <c r="FXM35" s="291"/>
      <c r="FXN35" s="291"/>
      <c r="FXO35" s="291"/>
      <c r="FXP35" s="291"/>
      <c r="FXQ35" s="291"/>
      <c r="FXR35" s="291"/>
      <c r="FXS35" s="291"/>
      <c r="FXT35" s="291"/>
      <c r="FXU35" s="291"/>
      <c r="FXV35" s="291"/>
      <c r="FXW35" s="291"/>
      <c r="FXX35" s="291"/>
      <c r="FXY35" s="291"/>
      <c r="FXZ35" s="291"/>
      <c r="FYA35" s="291"/>
      <c r="FYB35" s="291"/>
      <c r="FYC35" s="291"/>
      <c r="FYD35" s="291"/>
      <c r="FYE35" s="291"/>
      <c r="FYF35" s="291"/>
      <c r="FYG35" s="291"/>
      <c r="FYH35" s="291"/>
      <c r="FYI35" s="291"/>
      <c r="FYJ35" s="291"/>
      <c r="FYK35" s="291"/>
      <c r="FYL35" s="291"/>
      <c r="FYM35" s="291"/>
      <c r="FYN35" s="291"/>
      <c r="FYO35" s="291"/>
      <c r="FYP35" s="291"/>
      <c r="FYQ35" s="291"/>
      <c r="FYR35" s="291"/>
      <c r="FYS35" s="291"/>
      <c r="FYT35" s="291"/>
      <c r="FYU35" s="291"/>
      <c r="FYV35" s="291"/>
      <c r="FYW35" s="291"/>
      <c r="FYX35" s="291"/>
      <c r="FYY35" s="291"/>
      <c r="FYZ35" s="291"/>
      <c r="FZA35" s="291"/>
      <c r="FZB35" s="291"/>
      <c r="FZC35" s="291"/>
      <c r="FZD35" s="291"/>
      <c r="FZE35" s="291"/>
      <c r="FZF35" s="291"/>
      <c r="FZG35" s="291"/>
      <c r="FZH35" s="291"/>
      <c r="FZI35" s="291"/>
      <c r="FZJ35" s="291"/>
      <c r="FZK35" s="291"/>
      <c r="FZL35" s="291"/>
      <c r="FZM35" s="291"/>
      <c r="FZN35" s="291"/>
      <c r="FZO35" s="291"/>
      <c r="FZP35" s="291"/>
      <c r="FZQ35" s="291"/>
      <c r="FZR35" s="291"/>
      <c r="FZS35" s="291"/>
      <c r="FZT35" s="291"/>
      <c r="FZU35" s="291"/>
      <c r="FZV35" s="291"/>
      <c r="FZW35" s="291"/>
      <c r="FZX35" s="291"/>
      <c r="FZY35" s="291"/>
      <c r="FZZ35" s="291"/>
      <c r="GAA35" s="291"/>
      <c r="GAB35" s="291"/>
      <c r="GAC35" s="291"/>
      <c r="GAD35" s="291"/>
      <c r="GAE35" s="291"/>
      <c r="GAF35" s="291"/>
      <c r="GAG35" s="291"/>
      <c r="GAH35" s="291"/>
      <c r="GAI35" s="291"/>
      <c r="GAJ35" s="291"/>
      <c r="GAK35" s="291"/>
      <c r="GAL35" s="291"/>
      <c r="GAM35" s="291"/>
      <c r="GAN35" s="291"/>
      <c r="GAO35" s="291"/>
      <c r="GAP35" s="291"/>
      <c r="GAQ35" s="291"/>
      <c r="GAR35" s="291"/>
      <c r="GAS35" s="291"/>
      <c r="GAT35" s="291"/>
      <c r="GAU35" s="291"/>
      <c r="GAV35" s="291"/>
      <c r="GAW35" s="291"/>
      <c r="GAX35" s="291"/>
      <c r="GAY35" s="291"/>
      <c r="GAZ35" s="291"/>
      <c r="GBA35" s="291"/>
      <c r="GBB35" s="291"/>
      <c r="GBC35" s="291"/>
      <c r="GBD35" s="291"/>
      <c r="GBE35" s="291"/>
      <c r="GBF35" s="291"/>
      <c r="GBG35" s="291"/>
      <c r="GBH35" s="291"/>
      <c r="GBI35" s="291"/>
      <c r="GBJ35" s="291"/>
      <c r="GBK35" s="291"/>
      <c r="GBL35" s="291"/>
      <c r="GBM35" s="291"/>
      <c r="GBN35" s="291"/>
      <c r="GBO35" s="291"/>
      <c r="GBP35" s="291"/>
      <c r="GBQ35" s="291"/>
      <c r="GBR35" s="291"/>
      <c r="GBS35" s="291"/>
      <c r="GBT35" s="291"/>
      <c r="GBU35" s="291"/>
      <c r="GBV35" s="291"/>
      <c r="GBW35" s="291"/>
      <c r="GBX35" s="291"/>
      <c r="GBY35" s="291"/>
      <c r="GBZ35" s="291"/>
      <c r="GCA35" s="291"/>
      <c r="GCB35" s="291"/>
      <c r="GCC35" s="291"/>
      <c r="GCD35" s="291"/>
      <c r="GCE35" s="291"/>
      <c r="GCF35" s="291"/>
      <c r="GCG35" s="291"/>
      <c r="GCH35" s="291"/>
      <c r="GCI35" s="291"/>
      <c r="GCJ35" s="291"/>
      <c r="GCK35" s="291"/>
      <c r="GCL35" s="291"/>
      <c r="GCM35" s="291"/>
      <c r="GCN35" s="291"/>
      <c r="GCO35" s="291"/>
      <c r="GCP35" s="291"/>
      <c r="GCQ35" s="291"/>
      <c r="GCR35" s="291"/>
      <c r="GCS35" s="291"/>
      <c r="GCT35" s="291"/>
      <c r="GCU35" s="291"/>
      <c r="GCV35" s="291"/>
      <c r="GCW35" s="291"/>
      <c r="GCX35" s="291"/>
      <c r="GCY35" s="291"/>
      <c r="GCZ35" s="291"/>
      <c r="GDA35" s="291"/>
      <c r="GDB35" s="291"/>
      <c r="GDC35" s="291"/>
      <c r="GDD35" s="291"/>
      <c r="GDE35" s="291"/>
      <c r="GDF35" s="291"/>
      <c r="GDG35" s="291"/>
      <c r="GDH35" s="291"/>
      <c r="GDI35" s="291"/>
      <c r="GDJ35" s="291"/>
      <c r="GDK35" s="291"/>
      <c r="GDL35" s="291"/>
      <c r="GDM35" s="291"/>
      <c r="GDN35" s="291"/>
      <c r="GDO35" s="291"/>
      <c r="GDP35" s="291"/>
      <c r="GDQ35" s="291"/>
      <c r="GDR35" s="291"/>
      <c r="GDS35" s="291"/>
      <c r="GDT35" s="291"/>
      <c r="GDU35" s="291"/>
      <c r="GDV35" s="291"/>
      <c r="GDW35" s="291"/>
      <c r="GDX35" s="291"/>
      <c r="GDY35" s="291"/>
      <c r="GDZ35" s="291"/>
      <c r="GEA35" s="291"/>
      <c r="GEB35" s="291"/>
      <c r="GEC35" s="291"/>
      <c r="GED35" s="291"/>
      <c r="GEE35" s="291"/>
      <c r="GEF35" s="291"/>
      <c r="GEG35" s="291"/>
      <c r="GEH35" s="291"/>
      <c r="GEI35" s="291"/>
      <c r="GEJ35" s="291"/>
      <c r="GEK35" s="291"/>
      <c r="GEL35" s="291"/>
      <c r="GEM35" s="291"/>
      <c r="GEN35" s="291"/>
      <c r="GEO35" s="291"/>
      <c r="GEP35" s="291"/>
      <c r="GEQ35" s="291"/>
      <c r="GER35" s="291"/>
      <c r="GES35" s="291"/>
      <c r="GET35" s="291"/>
      <c r="GEU35" s="291"/>
      <c r="GEV35" s="291"/>
      <c r="GEW35" s="291"/>
      <c r="GEX35" s="291"/>
      <c r="GEY35" s="291"/>
      <c r="GEZ35" s="291"/>
      <c r="GFA35" s="291"/>
      <c r="GFB35" s="291"/>
      <c r="GFC35" s="291"/>
      <c r="GFD35" s="291"/>
      <c r="GFE35" s="291"/>
      <c r="GFF35" s="291"/>
      <c r="GFG35" s="291"/>
      <c r="GFH35" s="291"/>
      <c r="GFI35" s="291"/>
      <c r="GFJ35" s="291"/>
      <c r="GFK35" s="291"/>
      <c r="GFL35" s="291"/>
      <c r="GFM35" s="291"/>
      <c r="GFN35" s="291"/>
      <c r="GFO35" s="291"/>
      <c r="GFP35" s="291"/>
      <c r="GFQ35" s="291"/>
      <c r="GFR35" s="291"/>
      <c r="GFS35" s="291"/>
      <c r="GFT35" s="291"/>
      <c r="GFU35" s="291"/>
      <c r="GFV35" s="291"/>
      <c r="GFW35" s="291"/>
      <c r="GFX35" s="291"/>
      <c r="GFY35" s="291"/>
      <c r="GFZ35" s="291"/>
      <c r="GGA35" s="291"/>
      <c r="GGB35" s="291"/>
      <c r="GGC35" s="291"/>
      <c r="GGD35" s="291"/>
      <c r="GGE35" s="291"/>
      <c r="GGF35" s="291"/>
      <c r="GGG35" s="291"/>
      <c r="GGH35" s="291"/>
      <c r="GGI35" s="291"/>
      <c r="GGJ35" s="291"/>
      <c r="GGK35" s="291"/>
      <c r="GGL35" s="291"/>
      <c r="GGM35" s="291"/>
      <c r="GGN35" s="291"/>
      <c r="GGO35" s="291"/>
      <c r="GGP35" s="291"/>
      <c r="GGQ35" s="291"/>
      <c r="GGR35" s="291"/>
      <c r="GGS35" s="291"/>
      <c r="GGT35" s="291"/>
      <c r="GGU35" s="291"/>
      <c r="GGV35" s="291"/>
      <c r="GGW35" s="291"/>
      <c r="GGX35" s="291"/>
      <c r="GGY35" s="291"/>
      <c r="GGZ35" s="291"/>
      <c r="GHA35" s="291"/>
      <c r="GHB35" s="291"/>
      <c r="GHC35" s="291"/>
      <c r="GHD35" s="291"/>
      <c r="GHE35" s="291"/>
      <c r="GHF35" s="291"/>
      <c r="GHG35" s="291"/>
      <c r="GHH35" s="291"/>
      <c r="GHI35" s="291"/>
      <c r="GHJ35" s="291"/>
      <c r="GHK35" s="291"/>
      <c r="GHL35" s="291"/>
      <c r="GHM35" s="291"/>
      <c r="GHN35" s="291"/>
      <c r="GHO35" s="291"/>
      <c r="GHP35" s="291"/>
      <c r="GHQ35" s="291"/>
      <c r="GHR35" s="291"/>
      <c r="GHS35" s="291"/>
      <c r="GHT35" s="291"/>
      <c r="GHU35" s="291"/>
      <c r="GHV35" s="291"/>
      <c r="GHW35" s="291"/>
      <c r="GHX35" s="291"/>
      <c r="GHY35" s="291"/>
      <c r="GHZ35" s="291"/>
      <c r="GIA35" s="291"/>
      <c r="GIB35" s="291"/>
      <c r="GIC35" s="291"/>
      <c r="GID35" s="291"/>
      <c r="GIE35" s="291"/>
      <c r="GIF35" s="291"/>
      <c r="GIG35" s="291"/>
      <c r="GIH35" s="291"/>
      <c r="GII35" s="291"/>
      <c r="GIJ35" s="291"/>
      <c r="GIK35" s="291"/>
      <c r="GIL35" s="291"/>
      <c r="GIM35" s="291"/>
      <c r="GIN35" s="291"/>
      <c r="GIO35" s="291"/>
      <c r="GIP35" s="291"/>
      <c r="GIQ35" s="291"/>
      <c r="GIR35" s="291"/>
      <c r="GIS35" s="291"/>
      <c r="GIT35" s="291"/>
      <c r="GIU35" s="291"/>
      <c r="GIV35" s="291"/>
      <c r="GIW35" s="291"/>
      <c r="GIX35" s="291"/>
      <c r="GIY35" s="291"/>
      <c r="GIZ35" s="291"/>
      <c r="GJA35" s="291"/>
      <c r="GJB35" s="291"/>
      <c r="GJC35" s="291"/>
      <c r="GJD35" s="291"/>
      <c r="GJE35" s="291"/>
      <c r="GJF35" s="291"/>
      <c r="GJG35" s="291"/>
      <c r="GJH35" s="291"/>
      <c r="GJI35" s="291"/>
      <c r="GJJ35" s="291"/>
      <c r="GJK35" s="291"/>
      <c r="GJL35" s="291"/>
      <c r="GJM35" s="291"/>
      <c r="GJN35" s="291"/>
      <c r="GJO35" s="291"/>
      <c r="GJP35" s="291"/>
      <c r="GJQ35" s="291"/>
      <c r="GJR35" s="291"/>
      <c r="GJS35" s="291"/>
      <c r="GJT35" s="291"/>
      <c r="GJU35" s="291"/>
      <c r="GJV35" s="291"/>
      <c r="GJW35" s="291"/>
      <c r="GJX35" s="291"/>
      <c r="GJY35" s="291"/>
      <c r="GJZ35" s="291"/>
      <c r="GKA35" s="291"/>
      <c r="GKB35" s="291"/>
      <c r="GKC35" s="291"/>
      <c r="GKD35" s="291"/>
      <c r="GKE35" s="291"/>
    </row>
    <row r="36" spans="2:5023" ht="15.75" x14ac:dyDescent="0.25">
      <c r="B36" s="59"/>
      <c r="C36" s="293"/>
      <c r="D36" s="457"/>
      <c r="E36" s="458"/>
      <c r="F36" s="458"/>
      <c r="G36" s="458"/>
      <c r="H36" s="459"/>
      <c r="I36" s="439"/>
      <c r="J36" s="442"/>
      <c r="K36" s="445"/>
      <c r="L36" s="436"/>
      <c r="M36" s="436"/>
      <c r="N36" s="481"/>
      <c r="IC36" s="291"/>
      <c r="ID36" s="291"/>
      <c r="IE36" s="291"/>
      <c r="IF36" s="291"/>
      <c r="IG36" s="291"/>
      <c r="IH36" s="291"/>
      <c r="II36" s="291"/>
      <c r="IJ36" s="291"/>
      <c r="IK36" s="291"/>
      <c r="IL36" s="291"/>
      <c r="IM36" s="291"/>
      <c r="IN36" s="291"/>
      <c r="IO36" s="291"/>
      <c r="IP36" s="291"/>
      <c r="IQ36" s="291"/>
      <c r="IR36" s="291"/>
      <c r="IS36" s="291"/>
      <c r="IT36" s="291"/>
      <c r="IU36" s="291"/>
      <c r="IV36" s="291"/>
      <c r="IW36" s="291"/>
      <c r="IX36" s="291"/>
      <c r="IY36" s="291"/>
      <c r="IZ36" s="291"/>
      <c r="JA36" s="291"/>
      <c r="JB36" s="291"/>
      <c r="JC36" s="291"/>
      <c r="JD36" s="291"/>
      <c r="JE36" s="291"/>
      <c r="JF36" s="291"/>
      <c r="JG36" s="291"/>
      <c r="JH36" s="291"/>
      <c r="JI36" s="291"/>
      <c r="JJ36" s="291"/>
      <c r="JK36" s="291"/>
      <c r="JL36" s="291"/>
      <c r="JM36" s="291"/>
      <c r="JN36" s="291"/>
      <c r="JO36" s="291"/>
      <c r="QF36" s="291"/>
      <c r="QG36" s="291"/>
      <c r="QH36" s="291"/>
      <c r="QI36" s="291"/>
      <c r="QJ36" s="291"/>
      <c r="QK36" s="291"/>
      <c r="QL36" s="291"/>
      <c r="QM36" s="291"/>
      <c r="QN36" s="291"/>
      <c r="QO36" s="291"/>
      <c r="QP36" s="291"/>
      <c r="QQ36" s="291"/>
      <c r="QR36" s="291"/>
      <c r="QS36" s="291"/>
      <c r="QT36" s="291"/>
      <c r="QU36" s="291"/>
      <c r="QV36" s="291"/>
      <c r="QW36" s="291"/>
      <c r="QX36" s="291"/>
      <c r="QY36" s="291"/>
      <c r="QZ36" s="291"/>
      <c r="RA36" s="291"/>
      <c r="RB36" s="291"/>
      <c r="RC36" s="291"/>
      <c r="RD36" s="291"/>
      <c r="RE36" s="291"/>
      <c r="RF36" s="291"/>
    </row>
    <row r="37" spans="2:5023" ht="15.75" x14ac:dyDescent="0.25">
      <c r="B37" s="59"/>
      <c r="C37" s="304"/>
      <c r="D37" s="460"/>
      <c r="E37" s="461"/>
      <c r="F37" s="461"/>
      <c r="G37" s="461"/>
      <c r="H37" s="462"/>
      <c r="I37" s="440"/>
      <c r="J37" s="443"/>
      <c r="K37" s="446"/>
      <c r="L37" s="437"/>
      <c r="M37" s="437"/>
      <c r="N37" s="480"/>
    </row>
    <row r="38" spans="2:5023" ht="15.75" customHeight="1" x14ac:dyDescent="0.25">
      <c r="B38" s="59"/>
      <c r="C38" s="312"/>
      <c r="D38" s="422" t="s">
        <v>601</v>
      </c>
      <c r="E38" s="455"/>
      <c r="F38" s="455"/>
      <c r="G38" s="455"/>
      <c r="H38" s="456"/>
      <c r="I38" s="471">
        <v>1389.9</v>
      </c>
      <c r="J38" s="435">
        <v>1389.9</v>
      </c>
      <c r="K38" s="444">
        <f>J38*100/I38</f>
        <v>100</v>
      </c>
      <c r="L38" s="435">
        <f>J38-I38</f>
        <v>0</v>
      </c>
      <c r="M38" s="435">
        <f>K38/100</f>
        <v>1</v>
      </c>
      <c r="N38" s="479" t="s">
        <v>588</v>
      </c>
    </row>
    <row r="39" spans="2:5023" ht="15.75" x14ac:dyDescent="0.25">
      <c r="B39" s="24">
        <v>9</v>
      </c>
      <c r="C39" s="293">
        <v>8</v>
      </c>
      <c r="D39" s="457"/>
      <c r="E39" s="458"/>
      <c r="F39" s="458"/>
      <c r="G39" s="458"/>
      <c r="H39" s="459"/>
      <c r="I39" s="472"/>
      <c r="J39" s="436"/>
      <c r="K39" s="445"/>
      <c r="L39" s="436"/>
      <c r="M39" s="436"/>
      <c r="N39" s="481"/>
    </row>
    <row r="40" spans="2:5023" ht="15.75" x14ac:dyDescent="0.25">
      <c r="B40" s="59"/>
      <c r="C40" s="293"/>
      <c r="D40" s="457"/>
      <c r="E40" s="458"/>
      <c r="F40" s="458"/>
      <c r="G40" s="458"/>
      <c r="H40" s="459"/>
      <c r="I40" s="472"/>
      <c r="J40" s="436"/>
      <c r="K40" s="445"/>
      <c r="L40" s="436"/>
      <c r="M40" s="436"/>
      <c r="N40" s="481"/>
    </row>
    <row r="41" spans="2:5023" ht="15.75" x14ac:dyDescent="0.25">
      <c r="B41" s="62"/>
      <c r="C41" s="293"/>
      <c r="D41" s="460"/>
      <c r="E41" s="461"/>
      <c r="F41" s="461"/>
      <c r="G41" s="461"/>
      <c r="H41" s="462"/>
      <c r="I41" s="473"/>
      <c r="J41" s="437"/>
      <c r="K41" s="446"/>
      <c r="L41" s="437"/>
      <c r="M41" s="437"/>
      <c r="N41" s="480"/>
    </row>
    <row r="42" spans="2:5023" ht="15.75" customHeight="1" x14ac:dyDescent="0.25">
      <c r="B42" s="60"/>
      <c r="C42" s="312"/>
      <c r="D42" s="422" t="s">
        <v>602</v>
      </c>
      <c r="E42" s="423"/>
      <c r="F42" s="423"/>
      <c r="G42" s="423"/>
      <c r="H42" s="424"/>
      <c r="I42" s="471">
        <v>1928.377</v>
      </c>
      <c r="J42" s="435">
        <v>1928.377</v>
      </c>
      <c r="K42" s="444">
        <f>J42*100/I42</f>
        <v>100</v>
      </c>
      <c r="L42" s="435">
        <f>J42-I42</f>
        <v>0</v>
      </c>
      <c r="M42" s="435">
        <f>K42/100</f>
        <v>1</v>
      </c>
      <c r="N42" s="479" t="s">
        <v>588</v>
      </c>
    </row>
    <row r="43" spans="2:5023" ht="15.75" x14ac:dyDescent="0.25">
      <c r="B43" s="24">
        <v>10</v>
      </c>
      <c r="C43" s="293">
        <v>9</v>
      </c>
      <c r="D43" s="425"/>
      <c r="E43" s="426"/>
      <c r="F43" s="426"/>
      <c r="G43" s="426"/>
      <c r="H43" s="427"/>
      <c r="I43" s="472"/>
      <c r="J43" s="436"/>
      <c r="K43" s="445"/>
      <c r="L43" s="436"/>
      <c r="M43" s="436"/>
      <c r="N43" s="481"/>
    </row>
    <row r="44" spans="2:5023" ht="15.75" x14ac:dyDescent="0.25">
      <c r="B44" s="59"/>
      <c r="C44" s="293"/>
      <c r="D44" s="425"/>
      <c r="E44" s="426"/>
      <c r="F44" s="426"/>
      <c r="G44" s="426"/>
      <c r="H44" s="427"/>
      <c r="I44" s="472"/>
      <c r="J44" s="436"/>
      <c r="K44" s="445"/>
      <c r="L44" s="436"/>
      <c r="M44" s="436"/>
      <c r="N44" s="481"/>
    </row>
    <row r="45" spans="2:5023" ht="32.25" customHeight="1" x14ac:dyDescent="0.25">
      <c r="B45" s="62"/>
      <c r="C45" s="304"/>
      <c r="D45" s="428"/>
      <c r="E45" s="429"/>
      <c r="F45" s="429"/>
      <c r="G45" s="429"/>
      <c r="H45" s="430"/>
      <c r="I45" s="473"/>
      <c r="J45" s="437"/>
      <c r="K45" s="446"/>
      <c r="L45" s="437"/>
      <c r="M45" s="437"/>
      <c r="N45" s="480"/>
    </row>
    <row r="46" spans="2:5023" ht="15.75" customHeight="1" x14ac:dyDescent="0.25">
      <c r="B46" s="59"/>
      <c r="C46" s="293"/>
      <c r="D46" s="422" t="s">
        <v>603</v>
      </c>
      <c r="E46" s="423"/>
      <c r="F46" s="423"/>
      <c r="G46" s="423"/>
      <c r="H46" s="424"/>
      <c r="I46" s="438">
        <v>8335.5</v>
      </c>
      <c r="J46" s="435">
        <v>8335.5</v>
      </c>
      <c r="K46" s="444">
        <f>J46*100/I46</f>
        <v>100</v>
      </c>
      <c r="L46" s="441">
        <f>J46-I46</f>
        <v>0</v>
      </c>
      <c r="M46" s="435">
        <f>K46/100</f>
        <v>1</v>
      </c>
      <c r="N46" s="479" t="s">
        <v>588</v>
      </c>
    </row>
    <row r="47" spans="2:5023" ht="15.75" x14ac:dyDescent="0.25">
      <c r="B47" s="24">
        <v>11</v>
      </c>
      <c r="C47" s="293">
        <v>10</v>
      </c>
      <c r="D47" s="425"/>
      <c r="E47" s="426"/>
      <c r="F47" s="426"/>
      <c r="G47" s="426"/>
      <c r="H47" s="427"/>
      <c r="I47" s="439"/>
      <c r="J47" s="436"/>
      <c r="K47" s="445"/>
      <c r="L47" s="442"/>
      <c r="M47" s="436"/>
      <c r="N47" s="481"/>
    </row>
    <row r="48" spans="2:5023" ht="15.75" x14ac:dyDescent="0.25">
      <c r="B48" s="59"/>
      <c r="C48" s="293"/>
      <c r="D48" s="425"/>
      <c r="E48" s="426"/>
      <c r="F48" s="426"/>
      <c r="G48" s="426"/>
      <c r="H48" s="427"/>
      <c r="I48" s="439"/>
      <c r="J48" s="436"/>
      <c r="K48" s="445"/>
      <c r="L48" s="442"/>
      <c r="M48" s="436"/>
      <c r="N48" s="481"/>
    </row>
    <row r="49" spans="2:14" ht="15.75" x14ac:dyDescent="0.25">
      <c r="B49" s="59"/>
      <c r="C49" s="293"/>
      <c r="D49" s="425"/>
      <c r="E49" s="426"/>
      <c r="F49" s="426"/>
      <c r="G49" s="426"/>
      <c r="H49" s="427"/>
      <c r="I49" s="439"/>
      <c r="J49" s="436"/>
      <c r="K49" s="445"/>
      <c r="L49" s="442"/>
      <c r="M49" s="436"/>
      <c r="N49" s="481"/>
    </row>
    <row r="50" spans="2:14" ht="15.75" x14ac:dyDescent="0.25">
      <c r="B50" s="59"/>
      <c r="C50" s="293"/>
      <c r="D50" s="428"/>
      <c r="E50" s="429"/>
      <c r="F50" s="429"/>
      <c r="G50" s="429"/>
      <c r="H50" s="430"/>
      <c r="I50" s="440"/>
      <c r="J50" s="437"/>
      <c r="K50" s="446"/>
      <c r="L50" s="443"/>
      <c r="M50" s="437"/>
      <c r="N50" s="480"/>
    </row>
    <row r="51" spans="2:14" ht="15.75" customHeight="1" x14ac:dyDescent="0.25">
      <c r="B51" s="60"/>
      <c r="C51" s="312"/>
      <c r="D51" s="422" t="s">
        <v>604</v>
      </c>
      <c r="E51" s="423"/>
      <c r="F51" s="423"/>
      <c r="G51" s="423"/>
      <c r="H51" s="424"/>
      <c r="I51" s="471">
        <v>83.2</v>
      </c>
      <c r="J51" s="435">
        <v>83.2</v>
      </c>
      <c r="K51" s="444">
        <f>J51*100/I51</f>
        <v>100</v>
      </c>
      <c r="L51" s="435">
        <f>J51-I51</f>
        <v>0</v>
      </c>
      <c r="M51" s="435">
        <f>K51/100</f>
        <v>1</v>
      </c>
      <c r="N51" s="479" t="s">
        <v>588</v>
      </c>
    </row>
    <row r="52" spans="2:14" ht="15.75" x14ac:dyDescent="0.25">
      <c r="B52" s="24">
        <v>12</v>
      </c>
      <c r="C52" s="293">
        <v>11</v>
      </c>
      <c r="D52" s="425"/>
      <c r="E52" s="426"/>
      <c r="F52" s="426"/>
      <c r="G52" s="426"/>
      <c r="H52" s="427"/>
      <c r="I52" s="472"/>
      <c r="J52" s="436"/>
      <c r="K52" s="445"/>
      <c r="L52" s="436"/>
      <c r="M52" s="436"/>
      <c r="N52" s="481"/>
    </row>
    <row r="53" spans="2:14" ht="15.75" x14ac:dyDescent="0.25">
      <c r="B53" s="24"/>
      <c r="C53" s="293"/>
      <c r="D53" s="425"/>
      <c r="E53" s="426"/>
      <c r="F53" s="426"/>
      <c r="G53" s="426"/>
      <c r="H53" s="427"/>
      <c r="I53" s="472"/>
      <c r="J53" s="436"/>
      <c r="K53" s="445"/>
      <c r="L53" s="436"/>
      <c r="M53" s="436"/>
      <c r="N53" s="481"/>
    </row>
    <row r="54" spans="2:14" ht="15.75" x14ac:dyDescent="0.25">
      <c r="B54" s="62"/>
      <c r="C54" s="304"/>
      <c r="D54" s="428"/>
      <c r="E54" s="429"/>
      <c r="F54" s="429"/>
      <c r="G54" s="429"/>
      <c r="H54" s="430"/>
      <c r="I54" s="473"/>
      <c r="J54" s="437"/>
      <c r="K54" s="446"/>
      <c r="L54" s="437"/>
      <c r="M54" s="437"/>
      <c r="N54" s="480"/>
    </row>
    <row r="55" spans="2:14" ht="15.75" customHeight="1" x14ac:dyDescent="0.25">
      <c r="B55" s="59"/>
      <c r="C55" s="293"/>
      <c r="D55" s="422" t="s">
        <v>605</v>
      </c>
      <c r="E55" s="423"/>
      <c r="F55" s="423"/>
      <c r="G55" s="423"/>
      <c r="H55" s="424"/>
      <c r="I55" s="471">
        <v>66.5</v>
      </c>
      <c r="J55" s="435">
        <v>66.5</v>
      </c>
      <c r="K55" s="444">
        <f>J55*100/I55</f>
        <v>100</v>
      </c>
      <c r="L55" s="435">
        <f>J55-I55</f>
        <v>0</v>
      </c>
      <c r="M55" s="435">
        <f>K55/100</f>
        <v>1</v>
      </c>
      <c r="N55" s="479" t="s">
        <v>588</v>
      </c>
    </row>
    <row r="56" spans="2:14" ht="15.75" x14ac:dyDescent="0.25">
      <c r="B56" s="24">
        <v>13</v>
      </c>
      <c r="C56" s="293">
        <v>12</v>
      </c>
      <c r="D56" s="425"/>
      <c r="E56" s="426"/>
      <c r="F56" s="426"/>
      <c r="G56" s="426"/>
      <c r="H56" s="427"/>
      <c r="I56" s="472"/>
      <c r="J56" s="436"/>
      <c r="K56" s="445"/>
      <c r="L56" s="436"/>
      <c r="M56" s="436"/>
      <c r="N56" s="481"/>
    </row>
    <row r="57" spans="2:14" ht="15.75" x14ac:dyDescent="0.25">
      <c r="B57" s="59"/>
      <c r="C57" s="293"/>
      <c r="D57" s="425"/>
      <c r="E57" s="426"/>
      <c r="F57" s="426"/>
      <c r="G57" s="426"/>
      <c r="H57" s="427"/>
      <c r="I57" s="472"/>
      <c r="J57" s="436"/>
      <c r="K57" s="445"/>
      <c r="L57" s="436"/>
      <c r="M57" s="436"/>
      <c r="N57" s="481"/>
    </row>
    <row r="58" spans="2:14" ht="14.25" customHeight="1" x14ac:dyDescent="0.25">
      <c r="B58" s="59"/>
      <c r="C58" s="293"/>
      <c r="D58" s="425"/>
      <c r="E58" s="426"/>
      <c r="F58" s="426"/>
      <c r="G58" s="426"/>
      <c r="H58" s="427"/>
      <c r="I58" s="473"/>
      <c r="J58" s="437"/>
      <c r="K58" s="446"/>
      <c r="L58" s="437"/>
      <c r="M58" s="437"/>
      <c r="N58" s="480"/>
    </row>
    <row r="59" spans="2:14" ht="62.25" hidden="1" customHeight="1" x14ac:dyDescent="0.25">
      <c r="B59" s="59"/>
      <c r="C59" s="293"/>
      <c r="D59" s="428"/>
      <c r="E59" s="429"/>
      <c r="F59" s="429"/>
      <c r="G59" s="429"/>
      <c r="H59" s="430"/>
      <c r="I59" s="305"/>
      <c r="J59" s="305"/>
      <c r="K59" s="309"/>
      <c r="L59" s="309"/>
      <c r="M59" s="309"/>
      <c r="N59" s="306"/>
    </row>
    <row r="60" spans="2:14" ht="15.75" customHeight="1" x14ac:dyDescent="0.25">
      <c r="B60" s="60"/>
      <c r="C60" s="312"/>
      <c r="D60" s="422" t="s">
        <v>606</v>
      </c>
      <c r="E60" s="423"/>
      <c r="F60" s="423"/>
      <c r="G60" s="423"/>
      <c r="H60" s="326"/>
      <c r="I60" s="471">
        <v>0</v>
      </c>
      <c r="J60" s="435">
        <v>0</v>
      </c>
      <c r="K60" s="444">
        <v>0</v>
      </c>
      <c r="L60" s="435">
        <f>J60-I60</f>
        <v>0</v>
      </c>
      <c r="M60" s="435">
        <f>K60/100</f>
        <v>0</v>
      </c>
      <c r="N60" s="479" t="s">
        <v>587</v>
      </c>
    </row>
    <row r="61" spans="2:14" ht="64.5" customHeight="1" x14ac:dyDescent="0.25">
      <c r="B61" s="24">
        <v>14</v>
      </c>
      <c r="C61" s="304">
        <v>13</v>
      </c>
      <c r="D61" s="425"/>
      <c r="E61" s="426"/>
      <c r="F61" s="426"/>
      <c r="G61" s="426"/>
      <c r="H61" s="327"/>
      <c r="I61" s="473"/>
      <c r="J61" s="437"/>
      <c r="K61" s="446"/>
      <c r="L61" s="437"/>
      <c r="M61" s="437"/>
      <c r="N61" s="480"/>
    </row>
    <row r="62" spans="2:14" ht="15.75" hidden="1" customHeight="1" x14ac:dyDescent="0.25">
      <c r="B62" s="59"/>
      <c r="C62" s="293"/>
      <c r="D62" s="449"/>
      <c r="E62" s="450"/>
      <c r="F62" s="450"/>
      <c r="G62" s="450"/>
      <c r="H62" s="451"/>
      <c r="I62" s="302"/>
      <c r="J62" s="302"/>
      <c r="K62" s="303"/>
      <c r="L62" s="302"/>
      <c r="M62" s="302"/>
      <c r="N62" s="294" t="s">
        <v>564</v>
      </c>
    </row>
    <row r="63" spans="2:14" ht="15.75" hidden="1" customHeight="1" x14ac:dyDescent="0.25">
      <c r="B63" s="62"/>
      <c r="C63" s="304"/>
      <c r="D63" s="452"/>
      <c r="E63" s="453"/>
      <c r="F63" s="453"/>
      <c r="G63" s="453"/>
      <c r="H63" s="454"/>
      <c r="I63" s="305"/>
      <c r="J63" s="305"/>
      <c r="K63" s="305"/>
      <c r="L63" s="309"/>
      <c r="M63" s="309"/>
      <c r="N63" s="306" t="s">
        <v>565</v>
      </c>
    </row>
    <row r="64" spans="2:14" ht="65.25" customHeight="1" x14ac:dyDescent="0.25">
      <c r="B64" s="59"/>
      <c r="C64" s="328">
        <v>14</v>
      </c>
      <c r="D64" s="419" t="s">
        <v>607</v>
      </c>
      <c r="E64" s="420"/>
      <c r="F64" s="420"/>
      <c r="G64" s="420"/>
      <c r="H64" s="421"/>
      <c r="I64" s="329">
        <v>146.30000000000001</v>
      </c>
      <c r="J64" s="329">
        <v>146.30000000000001</v>
      </c>
      <c r="K64" s="330">
        <f>J64/I64*100</f>
        <v>100</v>
      </c>
      <c r="L64" s="331">
        <f>J64-I64</f>
        <v>0</v>
      </c>
      <c r="M64" s="331">
        <f>K64/100</f>
        <v>1</v>
      </c>
      <c r="N64" s="479" t="s">
        <v>588</v>
      </c>
    </row>
    <row r="65" spans="2:14" ht="15.75" hidden="1" x14ac:dyDescent="0.25">
      <c r="B65" s="24">
        <v>15</v>
      </c>
      <c r="C65" s="293">
        <v>14</v>
      </c>
      <c r="D65" s="295"/>
      <c r="E65" s="296"/>
      <c r="F65" s="296"/>
      <c r="G65" s="296"/>
      <c r="H65" s="298"/>
      <c r="I65" s="299">
        <v>82.1</v>
      </c>
      <c r="J65" s="300">
        <v>82.1</v>
      </c>
      <c r="K65" s="301">
        <f>J65*100/I65</f>
        <v>100</v>
      </c>
      <c r="L65" s="300">
        <f>J65-I65</f>
        <v>0</v>
      </c>
      <c r="M65" s="300">
        <f>K65/100</f>
        <v>1</v>
      </c>
      <c r="N65" s="481"/>
    </row>
    <row r="66" spans="2:14" ht="15.75" hidden="1" x14ac:dyDescent="0.25">
      <c r="B66" s="59"/>
      <c r="C66" s="293"/>
      <c r="D66" s="295"/>
      <c r="E66" s="296"/>
      <c r="F66" s="296"/>
      <c r="G66" s="296"/>
      <c r="H66" s="298"/>
      <c r="I66" s="302"/>
      <c r="J66" s="302"/>
      <c r="K66" s="302"/>
      <c r="L66" s="303"/>
      <c r="M66" s="302"/>
      <c r="N66" s="481"/>
    </row>
    <row r="67" spans="2:14" ht="15.75" hidden="1" x14ac:dyDescent="0.25">
      <c r="B67" s="59"/>
      <c r="C67" s="304"/>
      <c r="D67" s="295"/>
      <c r="E67" s="296"/>
      <c r="F67" s="296"/>
      <c r="G67" s="297"/>
      <c r="H67" s="298"/>
      <c r="I67" s="302"/>
      <c r="J67" s="302"/>
      <c r="K67" s="303"/>
      <c r="L67" s="303"/>
      <c r="M67" s="302"/>
      <c r="N67" s="480"/>
    </row>
    <row r="68" spans="2:14" ht="4.5" hidden="1" customHeight="1" x14ac:dyDescent="0.25">
      <c r="B68" s="62"/>
      <c r="C68" s="293"/>
      <c r="D68" s="319"/>
      <c r="E68" s="313"/>
      <c r="F68" s="313"/>
      <c r="G68" s="313"/>
      <c r="H68" s="310"/>
      <c r="I68" s="305"/>
      <c r="J68" s="305"/>
      <c r="K68" s="305"/>
      <c r="L68" s="309"/>
      <c r="M68" s="309"/>
      <c r="N68" s="306"/>
    </row>
    <row r="69" spans="2:14" ht="15.75" hidden="1" customHeight="1" x14ac:dyDescent="0.25">
      <c r="B69" s="60"/>
      <c r="C69" s="312"/>
      <c r="D69" s="422" t="s">
        <v>608</v>
      </c>
      <c r="E69" s="423"/>
      <c r="F69" s="423"/>
      <c r="G69" s="424"/>
      <c r="H69" s="323"/>
      <c r="I69" s="302"/>
      <c r="J69" s="302"/>
      <c r="K69" s="303"/>
      <c r="L69" s="302"/>
      <c r="M69" s="302"/>
      <c r="N69" s="294"/>
    </row>
    <row r="70" spans="2:14" ht="15.75" x14ac:dyDescent="0.25">
      <c r="B70" s="24">
        <v>21</v>
      </c>
      <c r="C70" s="293">
        <v>15</v>
      </c>
      <c r="D70" s="425"/>
      <c r="E70" s="426"/>
      <c r="F70" s="426"/>
      <c r="G70" s="427"/>
      <c r="H70" s="324"/>
      <c r="I70" s="472">
        <v>968</v>
      </c>
      <c r="J70" s="436">
        <v>968</v>
      </c>
      <c r="K70" s="445">
        <f>J70*100/I70</f>
        <v>100</v>
      </c>
      <c r="L70" s="436">
        <f>J70-I70</f>
        <v>0</v>
      </c>
      <c r="M70" s="436">
        <f>K70/100</f>
        <v>1</v>
      </c>
      <c r="N70" s="479" t="s">
        <v>588</v>
      </c>
    </row>
    <row r="71" spans="2:14" ht="15.75" x14ac:dyDescent="0.25">
      <c r="B71" s="59"/>
      <c r="C71" s="293"/>
      <c r="D71" s="425"/>
      <c r="E71" s="426"/>
      <c r="F71" s="426"/>
      <c r="G71" s="427"/>
      <c r="H71" s="324"/>
      <c r="I71" s="472"/>
      <c r="J71" s="436"/>
      <c r="K71" s="445"/>
      <c r="L71" s="436"/>
      <c r="M71" s="436"/>
      <c r="N71" s="481"/>
    </row>
    <row r="72" spans="2:14" ht="15.75" x14ac:dyDescent="0.25">
      <c r="B72" s="59"/>
      <c r="C72" s="293"/>
      <c r="D72" s="425"/>
      <c r="E72" s="426"/>
      <c r="F72" s="426"/>
      <c r="G72" s="427"/>
      <c r="H72" s="324"/>
      <c r="I72" s="472"/>
      <c r="J72" s="436"/>
      <c r="K72" s="445"/>
      <c r="L72" s="436"/>
      <c r="M72" s="436"/>
      <c r="N72" s="481"/>
    </row>
    <row r="73" spans="2:14" ht="15.75" x14ac:dyDescent="0.25">
      <c r="B73" s="62"/>
      <c r="C73" s="293"/>
      <c r="D73" s="428"/>
      <c r="E73" s="429"/>
      <c r="F73" s="429"/>
      <c r="G73" s="430"/>
      <c r="H73" s="332"/>
      <c r="I73" s="473"/>
      <c r="J73" s="437"/>
      <c r="K73" s="446"/>
      <c r="L73" s="437"/>
      <c r="M73" s="437"/>
      <c r="N73" s="480"/>
    </row>
    <row r="74" spans="2:14" ht="0.75" customHeight="1" x14ac:dyDescent="0.25">
      <c r="B74" s="60"/>
      <c r="C74" s="312"/>
      <c r="D74" s="416" t="s">
        <v>568</v>
      </c>
      <c r="E74" s="417"/>
      <c r="F74" s="417"/>
      <c r="G74" s="417"/>
      <c r="H74" s="418"/>
      <c r="I74" s="302"/>
      <c r="J74" s="302"/>
      <c r="K74" s="303"/>
      <c r="L74" s="302"/>
      <c r="M74" s="302"/>
      <c r="N74" s="294"/>
    </row>
    <row r="75" spans="2:14" ht="15.75" hidden="1" x14ac:dyDescent="0.25">
      <c r="B75" s="24">
        <v>22</v>
      </c>
      <c r="C75" s="293">
        <v>16</v>
      </c>
      <c r="D75" s="295"/>
      <c r="E75" s="296"/>
      <c r="F75" s="296"/>
      <c r="G75" s="297">
        <v>7950021</v>
      </c>
      <c r="H75" s="298"/>
      <c r="I75" s="299">
        <v>0</v>
      </c>
      <c r="J75" s="300">
        <v>0</v>
      </c>
      <c r="K75" s="301" t="e">
        <f>J75*100/I75</f>
        <v>#DIV/0!</v>
      </c>
      <c r="L75" s="300">
        <f>J75-I75</f>
        <v>0</v>
      </c>
      <c r="M75" s="300" t="e">
        <f>K75/100</f>
        <v>#DIV/0!</v>
      </c>
      <c r="N75" s="294"/>
    </row>
    <row r="76" spans="2:14" ht="15.75" hidden="1" x14ac:dyDescent="0.25">
      <c r="B76" s="59"/>
      <c r="C76" s="293"/>
      <c r="D76" s="295" t="s">
        <v>566</v>
      </c>
      <c r="E76" s="296"/>
      <c r="F76" s="296"/>
      <c r="G76" s="296"/>
      <c r="H76" s="298"/>
      <c r="I76" s="302"/>
      <c r="J76" s="302"/>
      <c r="K76" s="302"/>
      <c r="L76" s="303"/>
      <c r="M76" s="302"/>
      <c r="N76" s="294"/>
    </row>
    <row r="77" spans="2:14" ht="15.75" hidden="1" x14ac:dyDescent="0.25">
      <c r="B77" s="59"/>
      <c r="C77" s="293"/>
      <c r="D77" s="295" t="s">
        <v>567</v>
      </c>
      <c r="E77" s="296"/>
      <c r="F77" s="296"/>
      <c r="G77" s="296"/>
      <c r="H77" s="298"/>
      <c r="I77" s="305"/>
      <c r="J77" s="305"/>
      <c r="K77" s="305"/>
      <c r="L77" s="309"/>
      <c r="M77" s="309"/>
      <c r="N77" s="306"/>
    </row>
    <row r="78" spans="2:14" ht="15.75" customHeight="1" x14ac:dyDescent="0.25">
      <c r="B78" s="60"/>
      <c r="C78" s="312"/>
      <c r="D78" s="422" t="s">
        <v>609</v>
      </c>
      <c r="E78" s="423"/>
      <c r="F78" s="423"/>
      <c r="G78" s="423"/>
      <c r="H78" s="424"/>
      <c r="I78" s="471">
        <v>408</v>
      </c>
      <c r="J78" s="435">
        <v>408</v>
      </c>
      <c r="K78" s="444">
        <f>J78*100/I78</f>
        <v>100</v>
      </c>
      <c r="L78" s="435">
        <f>J78-I78</f>
        <v>0</v>
      </c>
      <c r="M78" s="435">
        <f>K78/100</f>
        <v>1</v>
      </c>
      <c r="N78" s="479" t="s">
        <v>588</v>
      </c>
    </row>
    <row r="79" spans="2:14" ht="15.75" x14ac:dyDescent="0.25">
      <c r="B79" s="24">
        <v>23</v>
      </c>
      <c r="C79" s="293">
        <v>16</v>
      </c>
      <c r="D79" s="425"/>
      <c r="E79" s="426"/>
      <c r="F79" s="426"/>
      <c r="G79" s="426"/>
      <c r="H79" s="427"/>
      <c r="I79" s="472"/>
      <c r="J79" s="436"/>
      <c r="K79" s="445"/>
      <c r="L79" s="436"/>
      <c r="M79" s="436"/>
      <c r="N79" s="481"/>
    </row>
    <row r="80" spans="2:14" ht="15.75" x14ac:dyDescent="0.25">
      <c r="B80" s="59"/>
      <c r="C80" s="293"/>
      <c r="D80" s="425"/>
      <c r="E80" s="426"/>
      <c r="F80" s="426"/>
      <c r="G80" s="426"/>
      <c r="H80" s="427"/>
      <c r="I80" s="472"/>
      <c r="J80" s="436"/>
      <c r="K80" s="445"/>
      <c r="L80" s="436"/>
      <c r="M80" s="436"/>
      <c r="N80" s="481"/>
    </row>
    <row r="81" spans="2:14" ht="15.75" x14ac:dyDescent="0.25">
      <c r="B81" s="59"/>
      <c r="C81" s="304"/>
      <c r="D81" s="428"/>
      <c r="E81" s="429"/>
      <c r="F81" s="429"/>
      <c r="G81" s="429"/>
      <c r="H81" s="430"/>
      <c r="I81" s="473"/>
      <c r="J81" s="437"/>
      <c r="K81" s="446"/>
      <c r="L81" s="437"/>
      <c r="M81" s="437"/>
      <c r="N81" s="480"/>
    </row>
    <row r="82" spans="2:14" ht="15.75" customHeight="1" x14ac:dyDescent="0.25">
      <c r="B82" s="24"/>
      <c r="C82" s="293"/>
      <c r="D82" s="422" t="s">
        <v>610</v>
      </c>
      <c r="E82" s="423"/>
      <c r="F82" s="423"/>
      <c r="G82" s="423"/>
      <c r="H82" s="424"/>
      <c r="I82" s="471">
        <v>3511.3</v>
      </c>
      <c r="J82" s="435">
        <v>3511.3</v>
      </c>
      <c r="K82" s="444">
        <f>J82*100/I82</f>
        <v>100</v>
      </c>
      <c r="L82" s="435">
        <f>J82-I82</f>
        <v>0</v>
      </c>
      <c r="M82" s="435">
        <f>K82/100</f>
        <v>1</v>
      </c>
      <c r="N82" s="479" t="s">
        <v>588</v>
      </c>
    </row>
    <row r="83" spans="2:14" ht="15.75" x14ac:dyDescent="0.25">
      <c r="B83" s="24">
        <v>24</v>
      </c>
      <c r="C83" s="293">
        <v>17</v>
      </c>
      <c r="D83" s="425"/>
      <c r="E83" s="426"/>
      <c r="F83" s="426"/>
      <c r="G83" s="426"/>
      <c r="H83" s="427"/>
      <c r="I83" s="472"/>
      <c r="J83" s="436"/>
      <c r="K83" s="445"/>
      <c r="L83" s="436"/>
      <c r="M83" s="436"/>
      <c r="N83" s="481"/>
    </row>
    <row r="84" spans="2:14" ht="15.75" x14ac:dyDescent="0.25">
      <c r="B84" s="24"/>
      <c r="C84" s="293"/>
      <c r="D84" s="425"/>
      <c r="E84" s="426"/>
      <c r="F84" s="426"/>
      <c r="G84" s="426"/>
      <c r="H84" s="427"/>
      <c r="I84" s="472"/>
      <c r="J84" s="436"/>
      <c r="K84" s="445"/>
      <c r="L84" s="436"/>
      <c r="M84" s="436"/>
      <c r="N84" s="481"/>
    </row>
    <row r="85" spans="2:14" ht="37.5" customHeight="1" x14ac:dyDescent="0.25">
      <c r="B85" s="272"/>
      <c r="C85" s="304"/>
      <c r="D85" s="428"/>
      <c r="E85" s="429"/>
      <c r="F85" s="429"/>
      <c r="G85" s="429"/>
      <c r="H85" s="430"/>
      <c r="I85" s="473"/>
      <c r="J85" s="437"/>
      <c r="K85" s="446"/>
      <c r="L85" s="437"/>
      <c r="M85" s="437"/>
      <c r="N85" s="480"/>
    </row>
    <row r="86" spans="2:14" ht="15.75" customHeight="1" x14ac:dyDescent="0.25">
      <c r="B86" s="273"/>
      <c r="C86" s="312"/>
      <c r="D86" s="422" t="s">
        <v>611</v>
      </c>
      <c r="E86" s="423"/>
      <c r="F86" s="423"/>
      <c r="G86" s="423"/>
      <c r="H86" s="424"/>
      <c r="I86" s="471">
        <v>0</v>
      </c>
      <c r="J86" s="435">
        <v>0</v>
      </c>
      <c r="K86" s="444">
        <v>0</v>
      </c>
      <c r="L86" s="435">
        <f>J86-I86</f>
        <v>0</v>
      </c>
      <c r="M86" s="435">
        <f>K86/100</f>
        <v>0</v>
      </c>
      <c r="N86" s="479" t="s">
        <v>590</v>
      </c>
    </row>
    <row r="87" spans="2:14" ht="15.75" x14ac:dyDescent="0.25">
      <c r="B87" s="24">
        <v>25</v>
      </c>
      <c r="C87" s="293">
        <v>18</v>
      </c>
      <c r="D87" s="425"/>
      <c r="E87" s="426"/>
      <c r="F87" s="426"/>
      <c r="G87" s="426"/>
      <c r="H87" s="427"/>
      <c r="I87" s="472"/>
      <c r="J87" s="436"/>
      <c r="K87" s="445"/>
      <c r="L87" s="436"/>
      <c r="M87" s="436"/>
      <c r="N87" s="481"/>
    </row>
    <row r="88" spans="2:14" ht="15.75" x14ac:dyDescent="0.25">
      <c r="B88" s="24"/>
      <c r="C88" s="293"/>
      <c r="D88" s="425"/>
      <c r="E88" s="426"/>
      <c r="F88" s="426"/>
      <c r="G88" s="426"/>
      <c r="H88" s="427"/>
      <c r="I88" s="472"/>
      <c r="J88" s="436"/>
      <c r="K88" s="445"/>
      <c r="L88" s="436"/>
      <c r="M88" s="436"/>
      <c r="N88" s="481"/>
    </row>
    <row r="89" spans="2:14" ht="15.75" x14ac:dyDescent="0.25">
      <c r="B89" s="272"/>
      <c r="C89" s="304"/>
      <c r="D89" s="428"/>
      <c r="E89" s="429"/>
      <c r="F89" s="429"/>
      <c r="G89" s="429"/>
      <c r="H89" s="430"/>
      <c r="I89" s="473"/>
      <c r="J89" s="437"/>
      <c r="K89" s="446"/>
      <c r="L89" s="437"/>
      <c r="M89" s="437"/>
      <c r="N89" s="480"/>
    </row>
    <row r="90" spans="2:14" ht="15.75" customHeight="1" x14ac:dyDescent="0.25">
      <c r="B90" s="24"/>
      <c r="C90" s="293"/>
      <c r="D90" s="422" t="s">
        <v>612</v>
      </c>
      <c r="E90" s="423"/>
      <c r="F90" s="423"/>
      <c r="G90" s="423"/>
      <c r="H90" s="424"/>
      <c r="I90" s="438">
        <v>14101.9</v>
      </c>
      <c r="J90" s="435">
        <v>14101.9</v>
      </c>
      <c r="K90" s="444">
        <f>J90*100/I90</f>
        <v>100</v>
      </c>
      <c r="L90" s="441">
        <f>J90-I90</f>
        <v>0</v>
      </c>
      <c r="M90" s="435">
        <f>K90/100</f>
        <v>1</v>
      </c>
      <c r="N90" s="479" t="s">
        <v>588</v>
      </c>
    </row>
    <row r="91" spans="2:14" ht="15.75" x14ac:dyDescent="0.25">
      <c r="B91" s="24">
        <v>26</v>
      </c>
      <c r="C91" s="293">
        <v>19</v>
      </c>
      <c r="D91" s="425"/>
      <c r="E91" s="426"/>
      <c r="F91" s="426"/>
      <c r="G91" s="426"/>
      <c r="H91" s="427"/>
      <c r="I91" s="439"/>
      <c r="J91" s="436"/>
      <c r="K91" s="445"/>
      <c r="L91" s="442"/>
      <c r="M91" s="436"/>
      <c r="N91" s="481"/>
    </row>
    <row r="92" spans="2:14" ht="15.75" x14ac:dyDescent="0.25">
      <c r="B92" s="59"/>
      <c r="C92" s="293"/>
      <c r="D92" s="425"/>
      <c r="E92" s="426"/>
      <c r="F92" s="426"/>
      <c r="G92" s="426"/>
      <c r="H92" s="427"/>
      <c r="I92" s="439"/>
      <c r="J92" s="436"/>
      <c r="K92" s="445"/>
      <c r="L92" s="442"/>
      <c r="M92" s="436"/>
      <c r="N92" s="481"/>
    </row>
    <row r="93" spans="2:14" ht="15.75" x14ac:dyDescent="0.25">
      <c r="B93" s="59"/>
      <c r="C93" s="293"/>
      <c r="D93" s="425"/>
      <c r="E93" s="426"/>
      <c r="F93" s="426"/>
      <c r="G93" s="426"/>
      <c r="H93" s="427"/>
      <c r="I93" s="439"/>
      <c r="J93" s="436"/>
      <c r="K93" s="445"/>
      <c r="L93" s="442"/>
      <c r="M93" s="436"/>
      <c r="N93" s="481"/>
    </row>
    <row r="94" spans="2:14" ht="15.75" x14ac:dyDescent="0.25">
      <c r="B94" s="62"/>
      <c r="C94" s="304"/>
      <c r="D94" s="428"/>
      <c r="E94" s="429"/>
      <c r="F94" s="429"/>
      <c r="G94" s="429"/>
      <c r="H94" s="430"/>
      <c r="I94" s="440"/>
      <c r="J94" s="437"/>
      <c r="K94" s="446"/>
      <c r="L94" s="443"/>
      <c r="M94" s="437"/>
      <c r="N94" s="480"/>
    </row>
    <row r="95" spans="2:14" ht="15.75" hidden="1" x14ac:dyDescent="0.25">
      <c r="B95" s="273"/>
      <c r="C95" s="312"/>
      <c r="D95" s="416"/>
      <c r="E95" s="417"/>
      <c r="F95" s="417"/>
      <c r="G95" s="417"/>
      <c r="H95" s="418"/>
      <c r="I95" s="302"/>
      <c r="J95" s="307"/>
      <c r="K95" s="307"/>
      <c r="L95" s="307"/>
      <c r="M95" s="302"/>
      <c r="N95" s="294" t="s">
        <v>572</v>
      </c>
    </row>
    <row r="96" spans="2:14" ht="15.75" hidden="1" x14ac:dyDescent="0.25">
      <c r="B96" s="24">
        <v>31</v>
      </c>
      <c r="C96" s="293">
        <v>21</v>
      </c>
      <c r="D96" s="295"/>
      <c r="E96" s="296"/>
      <c r="F96" s="296"/>
      <c r="G96" s="296"/>
      <c r="H96" s="298"/>
      <c r="I96" s="299">
        <v>2477</v>
      </c>
      <c r="J96" s="300">
        <v>803.7</v>
      </c>
      <c r="K96" s="301">
        <f>J96*100/I96</f>
        <v>32.446507872426324</v>
      </c>
      <c r="L96" s="300">
        <f>J96-I96</f>
        <v>-1673.3</v>
      </c>
      <c r="M96" s="300">
        <f>K96/100</f>
        <v>0.32446507872426322</v>
      </c>
      <c r="N96" s="294" t="s">
        <v>577</v>
      </c>
    </row>
    <row r="97" spans="2:14" ht="15.75" hidden="1" x14ac:dyDescent="0.25">
      <c r="B97" s="24"/>
      <c r="C97" s="293"/>
      <c r="D97" s="295"/>
      <c r="E97" s="296"/>
      <c r="F97" s="296"/>
      <c r="G97" s="296"/>
      <c r="H97" s="298"/>
      <c r="I97" s="302"/>
      <c r="J97" s="303"/>
      <c r="K97" s="302"/>
      <c r="L97" s="302"/>
      <c r="M97" s="302"/>
      <c r="N97" s="294" t="s">
        <v>576</v>
      </c>
    </row>
    <row r="98" spans="2:14" ht="15.75" hidden="1" x14ac:dyDescent="0.25">
      <c r="B98" s="62"/>
      <c r="C98" s="293"/>
      <c r="D98" s="295"/>
      <c r="E98" s="296"/>
      <c r="F98" s="296"/>
      <c r="G98" s="296"/>
      <c r="H98" s="298"/>
      <c r="I98" s="308"/>
      <c r="J98" s="308"/>
      <c r="K98" s="308"/>
      <c r="L98" s="302"/>
      <c r="M98" s="302"/>
      <c r="N98" s="294"/>
    </row>
    <row r="99" spans="2:14" ht="15.75" x14ac:dyDescent="0.25">
      <c r="B99" s="62"/>
      <c r="C99" s="312"/>
      <c r="D99" s="422" t="s">
        <v>613</v>
      </c>
      <c r="E99" s="423"/>
      <c r="F99" s="423"/>
      <c r="G99" s="424"/>
      <c r="H99" s="314"/>
      <c r="I99" s="476">
        <v>0</v>
      </c>
      <c r="J99" s="435">
        <v>0</v>
      </c>
      <c r="K99" s="444">
        <v>0</v>
      </c>
      <c r="L99" s="435">
        <f>J99-I99</f>
        <v>0</v>
      </c>
      <c r="M99" s="435">
        <f>K99/100</f>
        <v>0</v>
      </c>
      <c r="N99" s="479" t="s">
        <v>591</v>
      </c>
    </row>
    <row r="100" spans="2:14" ht="15.75" x14ac:dyDescent="0.25">
      <c r="B100" s="62"/>
      <c r="C100" s="293">
        <v>20</v>
      </c>
      <c r="D100" s="425"/>
      <c r="E100" s="426"/>
      <c r="F100" s="426"/>
      <c r="G100" s="427"/>
      <c r="H100" s="296"/>
      <c r="I100" s="477"/>
      <c r="J100" s="436"/>
      <c r="K100" s="445"/>
      <c r="L100" s="436"/>
      <c r="M100" s="436"/>
      <c r="N100" s="481"/>
    </row>
    <row r="101" spans="2:14" ht="39.75" customHeight="1" x14ac:dyDescent="0.25">
      <c r="B101" s="62"/>
      <c r="C101" s="293"/>
      <c r="D101" s="428"/>
      <c r="E101" s="429"/>
      <c r="F101" s="429"/>
      <c r="G101" s="430"/>
      <c r="H101" s="296"/>
      <c r="I101" s="478"/>
      <c r="J101" s="437"/>
      <c r="K101" s="446"/>
      <c r="L101" s="437"/>
      <c r="M101" s="437"/>
      <c r="N101" s="480"/>
    </row>
    <row r="102" spans="2:14" ht="15.75" x14ac:dyDescent="0.25">
      <c r="B102" s="62"/>
      <c r="C102" s="312"/>
      <c r="D102" s="422" t="s">
        <v>614</v>
      </c>
      <c r="E102" s="423"/>
      <c r="F102" s="423"/>
      <c r="G102" s="424"/>
      <c r="H102" s="296"/>
      <c r="I102" s="471">
        <v>0</v>
      </c>
      <c r="J102" s="435">
        <v>0</v>
      </c>
      <c r="K102" s="444">
        <v>0</v>
      </c>
      <c r="L102" s="435">
        <f>J102-I102</f>
        <v>0</v>
      </c>
      <c r="M102" s="435">
        <f>K102/100</f>
        <v>0</v>
      </c>
      <c r="N102" s="479" t="s">
        <v>591</v>
      </c>
    </row>
    <row r="103" spans="2:14" ht="15.75" x14ac:dyDescent="0.25">
      <c r="B103" s="62"/>
      <c r="C103" s="293">
        <v>21</v>
      </c>
      <c r="D103" s="425"/>
      <c r="E103" s="426"/>
      <c r="F103" s="426"/>
      <c r="G103" s="427"/>
      <c r="H103" s="296"/>
      <c r="I103" s="472"/>
      <c r="J103" s="436"/>
      <c r="K103" s="445"/>
      <c r="L103" s="436"/>
      <c r="M103" s="436"/>
      <c r="N103" s="481"/>
    </row>
    <row r="104" spans="2:14" ht="126.75" customHeight="1" x14ac:dyDescent="0.25">
      <c r="B104" s="62"/>
      <c r="C104" s="293"/>
      <c r="D104" s="428"/>
      <c r="E104" s="429"/>
      <c r="F104" s="429"/>
      <c r="G104" s="430"/>
      <c r="H104" s="296"/>
      <c r="I104" s="473"/>
      <c r="J104" s="437"/>
      <c r="K104" s="446"/>
      <c r="L104" s="437"/>
      <c r="M104" s="437"/>
      <c r="N104" s="480"/>
    </row>
    <row r="105" spans="2:14" ht="80.25" customHeight="1" x14ac:dyDescent="0.25">
      <c r="B105" s="62"/>
      <c r="C105" s="312">
        <v>22</v>
      </c>
      <c r="D105" s="422" t="s">
        <v>615</v>
      </c>
      <c r="E105" s="423"/>
      <c r="F105" s="423"/>
      <c r="G105" s="424"/>
      <c r="H105" s="296"/>
      <c r="I105" s="321">
        <v>9</v>
      </c>
      <c r="J105" s="321">
        <v>9</v>
      </c>
      <c r="K105" s="321">
        <f>J105/I105*100</f>
        <v>100</v>
      </c>
      <c r="L105" s="321">
        <f>I105-J105</f>
        <v>0</v>
      </c>
      <c r="M105" s="321">
        <f>K105/100</f>
        <v>1</v>
      </c>
      <c r="N105" s="479" t="s">
        <v>588</v>
      </c>
    </row>
    <row r="106" spans="2:14" ht="15.75" hidden="1" customHeight="1" x14ac:dyDescent="0.25">
      <c r="B106" s="62"/>
      <c r="C106" s="293">
        <v>23</v>
      </c>
      <c r="D106" s="425"/>
      <c r="E106" s="426"/>
      <c r="F106" s="426"/>
      <c r="G106" s="427"/>
      <c r="H106" s="296"/>
      <c r="I106" s="299">
        <v>0</v>
      </c>
      <c r="J106" s="300">
        <v>0</v>
      </c>
      <c r="K106" s="301">
        <v>0</v>
      </c>
      <c r="L106" s="300">
        <f>J106-I106</f>
        <v>0</v>
      </c>
      <c r="M106" s="300">
        <v>0</v>
      </c>
      <c r="N106" s="481"/>
    </row>
    <row r="107" spans="2:14" ht="15.75" hidden="1" customHeight="1" x14ac:dyDescent="0.25">
      <c r="B107" s="62"/>
      <c r="C107" s="293"/>
      <c r="D107" s="425"/>
      <c r="E107" s="426"/>
      <c r="F107" s="426"/>
      <c r="G107" s="427"/>
      <c r="H107" s="296"/>
      <c r="I107" s="308"/>
      <c r="J107" s="308"/>
      <c r="K107" s="308"/>
      <c r="L107" s="302"/>
      <c r="M107" s="302"/>
      <c r="N107" s="481"/>
    </row>
    <row r="108" spans="2:14" ht="15.75" hidden="1" customHeight="1" x14ac:dyDescent="0.25">
      <c r="B108" s="62"/>
      <c r="C108" s="293"/>
      <c r="D108" s="428"/>
      <c r="E108" s="429"/>
      <c r="F108" s="429"/>
      <c r="G108" s="430"/>
      <c r="H108" s="296"/>
      <c r="I108" s="308"/>
      <c r="J108" s="308"/>
      <c r="K108" s="308"/>
      <c r="L108" s="302"/>
      <c r="M108" s="302"/>
      <c r="N108" s="480"/>
    </row>
    <row r="109" spans="2:14" ht="15.75" x14ac:dyDescent="0.25">
      <c r="B109" s="62"/>
      <c r="C109" s="312"/>
      <c r="D109" s="422" t="s">
        <v>616</v>
      </c>
      <c r="E109" s="423"/>
      <c r="F109" s="423"/>
      <c r="G109" s="423"/>
      <c r="H109" s="314"/>
      <c r="I109" s="438">
        <v>0</v>
      </c>
      <c r="J109" s="441">
        <v>0</v>
      </c>
      <c r="K109" s="444">
        <v>0</v>
      </c>
      <c r="L109" s="435">
        <f>J109-I109</f>
        <v>0</v>
      </c>
      <c r="M109" s="435">
        <v>0</v>
      </c>
      <c r="N109" s="479" t="s">
        <v>591</v>
      </c>
    </row>
    <row r="110" spans="2:14" ht="15.75" x14ac:dyDescent="0.25">
      <c r="B110" s="62"/>
      <c r="C110" s="293"/>
      <c r="D110" s="425"/>
      <c r="E110" s="426"/>
      <c r="F110" s="426"/>
      <c r="G110" s="426"/>
      <c r="H110" s="296"/>
      <c r="I110" s="439"/>
      <c r="J110" s="442"/>
      <c r="K110" s="445"/>
      <c r="L110" s="436"/>
      <c r="M110" s="436"/>
      <c r="N110" s="481"/>
    </row>
    <row r="111" spans="2:14" ht="15.75" x14ac:dyDescent="0.25">
      <c r="B111" s="62"/>
      <c r="C111" s="293">
        <v>23</v>
      </c>
      <c r="D111" s="425"/>
      <c r="E111" s="426"/>
      <c r="F111" s="426"/>
      <c r="G111" s="426"/>
      <c r="H111" s="296"/>
      <c r="I111" s="439"/>
      <c r="J111" s="442"/>
      <c r="K111" s="445"/>
      <c r="L111" s="436"/>
      <c r="M111" s="436"/>
      <c r="N111" s="481"/>
    </row>
    <row r="112" spans="2:14" ht="15" customHeight="1" x14ac:dyDescent="0.25">
      <c r="B112" s="62"/>
      <c r="C112" s="293"/>
      <c r="D112" s="425"/>
      <c r="E112" s="426"/>
      <c r="F112" s="426"/>
      <c r="G112" s="426"/>
      <c r="H112" s="296"/>
      <c r="I112" s="439"/>
      <c r="J112" s="442"/>
      <c r="K112" s="445"/>
      <c r="L112" s="436"/>
      <c r="M112" s="436"/>
      <c r="N112" s="481"/>
    </row>
    <row r="113" spans="2:14" ht="15" hidden="1" customHeight="1" x14ac:dyDescent="0.25">
      <c r="B113" s="62"/>
      <c r="C113" s="293"/>
      <c r="D113" s="425"/>
      <c r="E113" s="426"/>
      <c r="F113" s="426"/>
      <c r="G113" s="426"/>
      <c r="H113" s="296"/>
      <c r="I113" s="439"/>
      <c r="J113" s="442"/>
      <c r="K113" s="445"/>
      <c r="L113" s="436"/>
      <c r="M113" s="436"/>
      <c r="N113" s="481"/>
    </row>
    <row r="114" spans="2:14" ht="15.75" hidden="1" customHeight="1" x14ac:dyDescent="0.25">
      <c r="B114" s="62"/>
      <c r="C114" s="293"/>
      <c r="D114" s="425"/>
      <c r="E114" s="426"/>
      <c r="F114" s="426"/>
      <c r="G114" s="426"/>
      <c r="H114" s="296"/>
      <c r="I114" s="439"/>
      <c r="J114" s="442"/>
      <c r="K114" s="445"/>
      <c r="L114" s="436"/>
      <c r="M114" s="436"/>
      <c r="N114" s="481"/>
    </row>
    <row r="115" spans="2:14" ht="15.75" x14ac:dyDescent="0.25">
      <c r="B115" s="62"/>
      <c r="C115" s="293"/>
      <c r="D115" s="428"/>
      <c r="E115" s="429"/>
      <c r="F115" s="429"/>
      <c r="G115" s="429"/>
      <c r="H115" s="296"/>
      <c r="I115" s="440"/>
      <c r="J115" s="443"/>
      <c r="K115" s="446"/>
      <c r="L115" s="437"/>
      <c r="M115" s="437"/>
      <c r="N115" s="480"/>
    </row>
    <row r="116" spans="2:14" ht="15.75" x14ac:dyDescent="0.25">
      <c r="B116" s="62"/>
      <c r="C116" s="312"/>
      <c r="D116" s="422" t="s">
        <v>617</v>
      </c>
      <c r="E116" s="423"/>
      <c r="F116" s="423"/>
      <c r="G116" s="423"/>
      <c r="H116" s="314"/>
      <c r="I116" s="471">
        <v>0</v>
      </c>
      <c r="J116" s="435">
        <v>0</v>
      </c>
      <c r="K116" s="444">
        <v>0</v>
      </c>
      <c r="L116" s="435">
        <f>J116-I116</f>
        <v>0</v>
      </c>
      <c r="M116" s="435">
        <f>K116/100</f>
        <v>0</v>
      </c>
      <c r="N116" s="479" t="s">
        <v>591</v>
      </c>
    </row>
    <row r="117" spans="2:14" ht="15.75" x14ac:dyDescent="0.25">
      <c r="B117" s="62"/>
      <c r="C117" s="293">
        <v>24</v>
      </c>
      <c r="D117" s="425"/>
      <c r="E117" s="426"/>
      <c r="F117" s="426"/>
      <c r="G117" s="426"/>
      <c r="H117" s="296"/>
      <c r="I117" s="472"/>
      <c r="J117" s="436"/>
      <c r="K117" s="445"/>
      <c r="L117" s="436"/>
      <c r="M117" s="436"/>
      <c r="N117" s="481"/>
    </row>
    <row r="118" spans="2:14" ht="57" customHeight="1" x14ac:dyDescent="0.25">
      <c r="B118" s="62"/>
      <c r="C118" s="293"/>
      <c r="D118" s="428"/>
      <c r="E118" s="429"/>
      <c r="F118" s="429"/>
      <c r="G118" s="429"/>
      <c r="H118" s="296"/>
      <c r="I118" s="473"/>
      <c r="J118" s="437"/>
      <c r="K118" s="446"/>
      <c r="L118" s="437"/>
      <c r="M118" s="437"/>
      <c r="N118" s="480"/>
    </row>
    <row r="119" spans="2:14" ht="15.75" x14ac:dyDescent="0.25">
      <c r="B119" s="62"/>
      <c r="C119" s="312"/>
      <c r="D119" s="422" t="s">
        <v>618</v>
      </c>
      <c r="E119" s="423"/>
      <c r="F119" s="423"/>
      <c r="G119" s="423"/>
      <c r="H119" s="314"/>
      <c r="I119" s="471">
        <v>10.721</v>
      </c>
      <c r="J119" s="435">
        <v>10.721</v>
      </c>
      <c r="K119" s="444">
        <f>J119*100/I119</f>
        <v>99.999999999999986</v>
      </c>
      <c r="L119" s="435">
        <f>J119-I119</f>
        <v>0</v>
      </c>
      <c r="M119" s="435">
        <f>K119/100</f>
        <v>0.99999999999999989</v>
      </c>
      <c r="N119" s="479" t="s">
        <v>588</v>
      </c>
    </row>
    <row r="120" spans="2:14" ht="15.75" x14ac:dyDescent="0.25">
      <c r="B120" s="62"/>
      <c r="C120" s="293">
        <v>25</v>
      </c>
      <c r="D120" s="425"/>
      <c r="E120" s="426"/>
      <c r="F120" s="426"/>
      <c r="G120" s="426"/>
      <c r="H120" s="296"/>
      <c r="I120" s="472"/>
      <c r="J120" s="436"/>
      <c r="K120" s="445"/>
      <c r="L120" s="436"/>
      <c r="M120" s="436"/>
      <c r="N120" s="481"/>
    </row>
    <row r="121" spans="2:14" ht="15.75" x14ac:dyDescent="0.25">
      <c r="B121" s="62"/>
      <c r="C121" s="293"/>
      <c r="D121" s="425"/>
      <c r="E121" s="426"/>
      <c r="F121" s="426"/>
      <c r="G121" s="426"/>
      <c r="H121" s="296"/>
      <c r="I121" s="472"/>
      <c r="J121" s="436"/>
      <c r="K121" s="445"/>
      <c r="L121" s="436"/>
      <c r="M121" s="436"/>
      <c r="N121" s="481"/>
    </row>
    <row r="122" spans="2:14" ht="15.75" x14ac:dyDescent="0.25">
      <c r="B122" s="62"/>
      <c r="C122" s="293"/>
      <c r="D122" s="425"/>
      <c r="E122" s="426"/>
      <c r="F122" s="426"/>
      <c r="G122" s="426"/>
      <c r="H122" s="296"/>
      <c r="I122" s="472"/>
      <c r="J122" s="436"/>
      <c r="K122" s="445"/>
      <c r="L122" s="436"/>
      <c r="M122" s="436"/>
      <c r="N122" s="481"/>
    </row>
    <row r="123" spans="2:14" ht="15.75" x14ac:dyDescent="0.25">
      <c r="B123" s="62"/>
      <c r="C123" s="293"/>
      <c r="D123" s="428"/>
      <c r="E123" s="429"/>
      <c r="F123" s="429"/>
      <c r="G123" s="429"/>
      <c r="H123" s="296"/>
      <c r="I123" s="473"/>
      <c r="J123" s="437"/>
      <c r="K123" s="446"/>
      <c r="L123" s="437"/>
      <c r="M123" s="437"/>
      <c r="N123" s="480"/>
    </row>
    <row r="124" spans="2:14" ht="15.75" customHeight="1" x14ac:dyDescent="0.25">
      <c r="B124" s="62"/>
      <c r="C124" s="312"/>
      <c r="D124" s="422" t="s">
        <v>619</v>
      </c>
      <c r="E124" s="455"/>
      <c r="F124" s="455"/>
      <c r="G124" s="456"/>
      <c r="H124" s="296"/>
      <c r="I124" s="471">
        <v>5238.6000000000004</v>
      </c>
      <c r="J124" s="435">
        <v>5238.6000000000004</v>
      </c>
      <c r="K124" s="444">
        <f>J124*100/I124</f>
        <v>100</v>
      </c>
      <c r="L124" s="435">
        <f>J124-I124</f>
        <v>0</v>
      </c>
      <c r="M124" s="435">
        <f>K124/100</f>
        <v>1</v>
      </c>
      <c r="N124" s="479" t="s">
        <v>588</v>
      </c>
    </row>
    <row r="125" spans="2:14" ht="15.75" x14ac:dyDescent="0.25">
      <c r="B125" s="62"/>
      <c r="C125" s="293">
        <v>26</v>
      </c>
      <c r="D125" s="457"/>
      <c r="E125" s="458"/>
      <c r="F125" s="458"/>
      <c r="G125" s="459"/>
      <c r="H125" s="296"/>
      <c r="I125" s="472"/>
      <c r="J125" s="436"/>
      <c r="K125" s="445"/>
      <c r="L125" s="436"/>
      <c r="M125" s="436"/>
      <c r="N125" s="481"/>
    </row>
    <row r="126" spans="2:14" ht="15.75" x14ac:dyDescent="0.25">
      <c r="B126" s="62"/>
      <c r="C126" s="293"/>
      <c r="D126" s="457"/>
      <c r="E126" s="458"/>
      <c r="F126" s="458"/>
      <c r="G126" s="459"/>
      <c r="H126" s="296"/>
      <c r="I126" s="472"/>
      <c r="J126" s="436"/>
      <c r="K126" s="445"/>
      <c r="L126" s="436"/>
      <c r="M126" s="436"/>
      <c r="N126" s="481"/>
    </row>
    <row r="127" spans="2:14" ht="15.75" x14ac:dyDescent="0.25">
      <c r="B127" s="62"/>
      <c r="C127" s="293"/>
      <c r="D127" s="457"/>
      <c r="E127" s="458"/>
      <c r="F127" s="458"/>
      <c r="G127" s="459"/>
      <c r="H127" s="296"/>
      <c r="I127" s="472"/>
      <c r="J127" s="436"/>
      <c r="K127" s="445"/>
      <c r="L127" s="436"/>
      <c r="M127" s="436"/>
      <c r="N127" s="480"/>
    </row>
    <row r="128" spans="2:14" ht="15.75" hidden="1" x14ac:dyDescent="0.25">
      <c r="B128" s="62"/>
      <c r="C128" s="293"/>
      <c r="D128" s="460"/>
      <c r="E128" s="461"/>
      <c r="F128" s="461"/>
      <c r="G128" s="462"/>
      <c r="H128" s="296"/>
      <c r="I128" s="308"/>
      <c r="J128" s="308"/>
      <c r="K128" s="308"/>
      <c r="L128" s="302"/>
      <c r="M128" s="302"/>
      <c r="N128" s="294"/>
    </row>
    <row r="129" spans="2:14" ht="15.75" x14ac:dyDescent="0.25">
      <c r="B129" s="62"/>
      <c r="C129" s="312"/>
      <c r="D129" s="422" t="s">
        <v>620</v>
      </c>
      <c r="E129" s="455"/>
      <c r="F129" s="455"/>
      <c r="G129" s="456"/>
      <c r="H129" s="296"/>
      <c r="I129" s="471">
        <v>29.5</v>
      </c>
      <c r="J129" s="435">
        <v>29.5</v>
      </c>
      <c r="K129" s="444">
        <f>J129*100/I129</f>
        <v>100</v>
      </c>
      <c r="L129" s="435">
        <f>J129-I129</f>
        <v>0</v>
      </c>
      <c r="M129" s="435">
        <f>K129/100</f>
        <v>1</v>
      </c>
      <c r="N129" s="479" t="s">
        <v>588</v>
      </c>
    </row>
    <row r="130" spans="2:14" ht="15.75" x14ac:dyDescent="0.25">
      <c r="B130" s="62"/>
      <c r="C130" s="293">
        <v>27</v>
      </c>
      <c r="D130" s="457"/>
      <c r="E130" s="458"/>
      <c r="F130" s="458"/>
      <c r="G130" s="459"/>
      <c r="H130" s="296"/>
      <c r="I130" s="472"/>
      <c r="J130" s="436"/>
      <c r="K130" s="445"/>
      <c r="L130" s="436"/>
      <c r="M130" s="436"/>
      <c r="N130" s="481"/>
    </row>
    <row r="131" spans="2:14" ht="15.75" x14ac:dyDescent="0.25">
      <c r="B131" s="62"/>
      <c r="C131" s="293"/>
      <c r="D131" s="457"/>
      <c r="E131" s="458"/>
      <c r="F131" s="458"/>
      <c r="G131" s="459"/>
      <c r="H131" s="296"/>
      <c r="I131" s="472"/>
      <c r="J131" s="436"/>
      <c r="K131" s="445"/>
      <c r="L131" s="436"/>
      <c r="M131" s="436"/>
      <c r="N131" s="481"/>
    </row>
    <row r="132" spans="2:14" ht="15.75" x14ac:dyDescent="0.25">
      <c r="B132" s="62"/>
      <c r="C132" s="293"/>
      <c r="D132" s="460"/>
      <c r="E132" s="461"/>
      <c r="F132" s="461"/>
      <c r="G132" s="462"/>
      <c r="H132" s="296"/>
      <c r="I132" s="473"/>
      <c r="J132" s="437"/>
      <c r="K132" s="446"/>
      <c r="L132" s="437"/>
      <c r="M132" s="437"/>
      <c r="N132" s="480"/>
    </row>
    <row r="133" spans="2:14" ht="15.75" hidden="1" x14ac:dyDescent="0.25">
      <c r="B133" s="62"/>
      <c r="C133" s="312"/>
      <c r="D133" s="317"/>
      <c r="E133" s="314"/>
      <c r="F133" s="314"/>
      <c r="G133" s="318" t="s">
        <v>575</v>
      </c>
      <c r="H133" s="296"/>
      <c r="I133" s="315"/>
      <c r="J133" s="315"/>
      <c r="K133" s="315"/>
      <c r="L133" s="307"/>
      <c r="M133" s="307"/>
      <c r="N133" s="311" t="s">
        <v>574</v>
      </c>
    </row>
    <row r="134" spans="2:14" ht="15.75" hidden="1" x14ac:dyDescent="0.25">
      <c r="B134" s="62"/>
      <c r="C134" s="293">
        <v>30</v>
      </c>
      <c r="D134" s="295"/>
      <c r="E134" s="296"/>
      <c r="F134" s="296"/>
      <c r="G134" s="316"/>
      <c r="H134" s="296"/>
      <c r="I134" s="299">
        <v>0</v>
      </c>
      <c r="J134" s="300">
        <v>0</v>
      </c>
      <c r="K134" s="301">
        <v>0</v>
      </c>
      <c r="L134" s="300">
        <f>J134-I134</f>
        <v>0</v>
      </c>
      <c r="M134" s="300">
        <v>0</v>
      </c>
      <c r="N134" s="294" t="s">
        <v>573</v>
      </c>
    </row>
    <row r="135" spans="2:14" ht="15.75" hidden="1" x14ac:dyDescent="0.25">
      <c r="B135" s="62"/>
      <c r="C135" s="293"/>
      <c r="D135" s="295"/>
      <c r="E135" s="296"/>
      <c r="F135" s="296"/>
      <c r="G135" s="316"/>
      <c r="H135" s="296"/>
      <c r="I135" s="308"/>
      <c r="J135" s="308"/>
      <c r="K135" s="308"/>
      <c r="L135" s="302"/>
      <c r="M135" s="302"/>
      <c r="N135" s="294"/>
    </row>
    <row r="136" spans="2:14" ht="15.75" hidden="1" x14ac:dyDescent="0.25">
      <c r="B136" s="62"/>
      <c r="C136" s="293"/>
      <c r="D136" s="295"/>
      <c r="E136" s="296"/>
      <c r="F136" s="296"/>
      <c r="G136" s="316"/>
      <c r="H136" s="296"/>
      <c r="I136" s="308"/>
      <c r="J136" s="308"/>
      <c r="K136" s="308"/>
      <c r="L136" s="302"/>
      <c r="M136" s="302"/>
      <c r="N136" s="294"/>
    </row>
    <row r="137" spans="2:14" ht="15.75" hidden="1" x14ac:dyDescent="0.25">
      <c r="B137" s="62"/>
      <c r="C137" s="293"/>
      <c r="D137" s="295"/>
      <c r="E137" s="296"/>
      <c r="F137" s="296"/>
      <c r="G137" s="316"/>
      <c r="H137" s="296"/>
      <c r="I137" s="308"/>
      <c r="J137" s="308"/>
      <c r="K137" s="308"/>
      <c r="L137" s="302"/>
      <c r="M137" s="302"/>
      <c r="N137" s="294"/>
    </row>
    <row r="138" spans="2:14" ht="15.75" hidden="1" x14ac:dyDescent="0.25">
      <c r="B138" s="62"/>
      <c r="C138" s="293"/>
      <c r="D138" s="295"/>
      <c r="E138" s="296"/>
      <c r="F138" s="296"/>
      <c r="G138" s="316">
        <v>7950015</v>
      </c>
      <c r="H138" s="296"/>
      <c r="I138" s="308"/>
      <c r="J138" s="308"/>
      <c r="K138" s="308"/>
      <c r="L138" s="302"/>
      <c r="M138" s="302"/>
      <c r="N138" s="294"/>
    </row>
    <row r="139" spans="2:14" ht="15.75" x14ac:dyDescent="0.25">
      <c r="B139" s="62"/>
      <c r="C139" s="312"/>
      <c r="D139" s="422" t="s">
        <v>621</v>
      </c>
      <c r="E139" s="423"/>
      <c r="F139" s="423"/>
      <c r="G139" s="424"/>
      <c r="H139" s="296"/>
      <c r="I139" s="438">
        <v>554.25</v>
      </c>
      <c r="J139" s="441">
        <v>554.25</v>
      </c>
      <c r="K139" s="444">
        <f>J139*100/I139</f>
        <v>100</v>
      </c>
      <c r="L139" s="435">
        <f>J139-I139</f>
        <v>0</v>
      </c>
      <c r="M139" s="435">
        <f>K139/100</f>
        <v>1</v>
      </c>
      <c r="N139" s="479" t="s">
        <v>588</v>
      </c>
    </row>
    <row r="140" spans="2:14" ht="15.75" x14ac:dyDescent="0.25">
      <c r="B140" s="62"/>
      <c r="C140" s="293">
        <v>28</v>
      </c>
      <c r="D140" s="425"/>
      <c r="E140" s="426"/>
      <c r="F140" s="426"/>
      <c r="G140" s="427"/>
      <c r="H140" s="296"/>
      <c r="I140" s="439"/>
      <c r="J140" s="442"/>
      <c r="K140" s="445"/>
      <c r="L140" s="436"/>
      <c r="M140" s="436"/>
      <c r="N140" s="481"/>
    </row>
    <row r="141" spans="2:14" ht="15.75" x14ac:dyDescent="0.25">
      <c r="B141" s="62"/>
      <c r="C141" s="293"/>
      <c r="D141" s="425"/>
      <c r="E141" s="426"/>
      <c r="F141" s="426"/>
      <c r="G141" s="427"/>
      <c r="H141" s="296"/>
      <c r="I141" s="439"/>
      <c r="J141" s="442"/>
      <c r="K141" s="445"/>
      <c r="L141" s="436"/>
      <c r="M141" s="436"/>
      <c r="N141" s="481"/>
    </row>
    <row r="142" spans="2:14" ht="18.75" customHeight="1" x14ac:dyDescent="0.25">
      <c r="B142" s="62"/>
      <c r="C142" s="293"/>
      <c r="D142" s="425"/>
      <c r="E142" s="426"/>
      <c r="F142" s="426"/>
      <c r="G142" s="427"/>
      <c r="H142" s="296"/>
      <c r="I142" s="439"/>
      <c r="J142" s="442"/>
      <c r="K142" s="445"/>
      <c r="L142" s="436"/>
      <c r="M142" s="436"/>
      <c r="N142" s="480"/>
    </row>
    <row r="143" spans="2:14" ht="15.75" hidden="1" customHeight="1" x14ac:dyDescent="0.25">
      <c r="B143" s="62"/>
      <c r="C143" s="293"/>
      <c r="D143" s="425"/>
      <c r="E143" s="426"/>
      <c r="F143" s="426"/>
      <c r="G143" s="427"/>
      <c r="H143" s="296"/>
      <c r="I143" s="308"/>
      <c r="J143" s="308"/>
      <c r="K143" s="308"/>
      <c r="L143" s="302"/>
      <c r="M143" s="302"/>
      <c r="N143" s="333"/>
    </row>
    <row r="144" spans="2:14" ht="15.75" hidden="1" customHeight="1" x14ac:dyDescent="0.25">
      <c r="B144" s="62"/>
      <c r="C144" s="293"/>
      <c r="D144" s="425"/>
      <c r="E144" s="426"/>
      <c r="F144" s="426"/>
      <c r="G144" s="427"/>
      <c r="H144" s="296"/>
      <c r="I144" s="308"/>
      <c r="J144" s="308"/>
      <c r="K144" s="308"/>
      <c r="L144" s="302"/>
      <c r="M144" s="302"/>
      <c r="N144" s="333"/>
    </row>
    <row r="145" spans="2:14" ht="15.75" hidden="1" x14ac:dyDescent="0.25">
      <c r="B145" s="62"/>
      <c r="C145" s="293"/>
      <c r="D145" s="425"/>
      <c r="E145" s="426"/>
      <c r="F145" s="426"/>
      <c r="G145" s="427"/>
      <c r="H145" s="296"/>
      <c r="I145" s="308"/>
      <c r="J145" s="308"/>
      <c r="K145" s="308"/>
      <c r="L145" s="302"/>
      <c r="M145" s="302"/>
      <c r="N145" s="294"/>
    </row>
    <row r="146" spans="2:14" ht="15.75" hidden="1" x14ac:dyDescent="0.25">
      <c r="B146" s="62"/>
      <c r="C146" s="293"/>
      <c r="D146" s="428"/>
      <c r="E146" s="429"/>
      <c r="F146" s="429"/>
      <c r="G146" s="430"/>
      <c r="H146" s="296"/>
      <c r="I146" s="308"/>
      <c r="J146" s="308"/>
      <c r="K146" s="308"/>
      <c r="L146" s="302"/>
      <c r="M146" s="302"/>
      <c r="N146" s="294"/>
    </row>
    <row r="147" spans="2:14" ht="15.75" customHeight="1" x14ac:dyDescent="0.25">
      <c r="B147" s="62"/>
      <c r="C147" s="312"/>
      <c r="D147" s="422" t="s">
        <v>622</v>
      </c>
      <c r="E147" s="423"/>
      <c r="F147" s="423"/>
      <c r="G147" s="424"/>
      <c r="H147" s="296"/>
      <c r="I147" s="471">
        <v>1240</v>
      </c>
      <c r="J147" s="435">
        <v>1240</v>
      </c>
      <c r="K147" s="444">
        <f>J147/I147*100</f>
        <v>100</v>
      </c>
      <c r="L147" s="435">
        <f>J147-I147</f>
        <v>0</v>
      </c>
      <c r="M147" s="435">
        <f>K147/100</f>
        <v>1</v>
      </c>
      <c r="N147" s="479" t="s">
        <v>588</v>
      </c>
    </row>
    <row r="148" spans="2:14" ht="15.75" x14ac:dyDescent="0.25">
      <c r="B148" s="62"/>
      <c r="C148" s="293">
        <v>29</v>
      </c>
      <c r="D148" s="425"/>
      <c r="E148" s="426"/>
      <c r="F148" s="426"/>
      <c r="G148" s="427"/>
      <c r="H148" s="296"/>
      <c r="I148" s="472"/>
      <c r="J148" s="436"/>
      <c r="K148" s="445"/>
      <c r="L148" s="436"/>
      <c r="M148" s="436"/>
      <c r="N148" s="481"/>
    </row>
    <row r="149" spans="2:14" ht="15.75" x14ac:dyDescent="0.25">
      <c r="B149" s="62"/>
      <c r="C149" s="293"/>
      <c r="D149" s="425"/>
      <c r="E149" s="426"/>
      <c r="F149" s="426"/>
      <c r="G149" s="427"/>
      <c r="H149" s="296"/>
      <c r="I149" s="472"/>
      <c r="J149" s="436"/>
      <c r="K149" s="445"/>
      <c r="L149" s="436"/>
      <c r="M149" s="436"/>
      <c r="N149" s="481"/>
    </row>
    <row r="150" spans="2:14" ht="15.75" x14ac:dyDescent="0.25">
      <c r="B150" s="62"/>
      <c r="C150" s="293"/>
      <c r="D150" s="428"/>
      <c r="E150" s="429"/>
      <c r="F150" s="429"/>
      <c r="G150" s="430"/>
      <c r="H150" s="296"/>
      <c r="I150" s="473"/>
      <c r="J150" s="437"/>
      <c r="K150" s="446"/>
      <c r="L150" s="437"/>
      <c r="M150" s="437"/>
      <c r="N150" s="480"/>
    </row>
    <row r="151" spans="2:14" ht="15.75" x14ac:dyDescent="0.25">
      <c r="B151" s="62"/>
      <c r="C151" s="312"/>
      <c r="D151" s="422" t="s">
        <v>623</v>
      </c>
      <c r="E151" s="423"/>
      <c r="F151" s="423"/>
      <c r="G151" s="424"/>
      <c r="H151" s="296"/>
      <c r="I151" s="471">
        <v>1787.5</v>
      </c>
      <c r="J151" s="435">
        <v>1897.3</v>
      </c>
      <c r="K151" s="444">
        <f>J151/I151*100</f>
        <v>106.14265734265733</v>
      </c>
      <c r="L151" s="435">
        <f>J151-I151</f>
        <v>109.79999999999995</v>
      </c>
      <c r="M151" s="435">
        <f>K151/100</f>
        <v>1.0614265734265733</v>
      </c>
      <c r="N151" s="479" t="s">
        <v>588</v>
      </c>
    </row>
    <row r="152" spans="2:14" ht="15.75" x14ac:dyDescent="0.25">
      <c r="B152" s="62"/>
      <c r="C152" s="293">
        <v>30</v>
      </c>
      <c r="D152" s="425"/>
      <c r="E152" s="426"/>
      <c r="F152" s="426"/>
      <c r="G152" s="427"/>
      <c r="H152" s="296"/>
      <c r="I152" s="472"/>
      <c r="J152" s="436"/>
      <c r="K152" s="445"/>
      <c r="L152" s="436"/>
      <c r="M152" s="436"/>
      <c r="N152" s="481"/>
    </row>
    <row r="153" spans="2:14" ht="70.5" customHeight="1" x14ac:dyDescent="0.25">
      <c r="B153" s="62"/>
      <c r="C153" s="293"/>
      <c r="D153" s="428"/>
      <c r="E153" s="429"/>
      <c r="F153" s="429"/>
      <c r="G153" s="430"/>
      <c r="H153" s="296"/>
      <c r="I153" s="473"/>
      <c r="J153" s="437"/>
      <c r="K153" s="446"/>
      <c r="L153" s="437"/>
      <c r="M153" s="437"/>
      <c r="N153" s="480"/>
    </row>
    <row r="154" spans="2:14" ht="15.75" x14ac:dyDescent="0.25">
      <c r="B154" s="62"/>
      <c r="C154" s="312"/>
      <c r="D154" s="422" t="s">
        <v>625</v>
      </c>
      <c r="E154" s="423"/>
      <c r="F154" s="423"/>
      <c r="G154" s="424"/>
      <c r="H154" s="296"/>
      <c r="I154" s="471">
        <v>303.94</v>
      </c>
      <c r="J154" s="435">
        <v>506</v>
      </c>
      <c r="K154" s="444">
        <f>J154/I154*100</f>
        <v>166.48022636046588</v>
      </c>
      <c r="L154" s="435">
        <f>J154-I154</f>
        <v>202.06</v>
      </c>
      <c r="M154" s="435">
        <f>K154/100</f>
        <v>1.6648022636046589</v>
      </c>
      <c r="N154" s="479" t="s">
        <v>588</v>
      </c>
    </row>
    <row r="155" spans="2:14" ht="15.75" x14ac:dyDescent="0.25">
      <c r="B155" s="62"/>
      <c r="C155" s="293">
        <v>31</v>
      </c>
      <c r="D155" s="425"/>
      <c r="E155" s="426"/>
      <c r="F155" s="426"/>
      <c r="G155" s="427"/>
      <c r="H155" s="296"/>
      <c r="I155" s="472"/>
      <c r="J155" s="436"/>
      <c r="K155" s="445"/>
      <c r="L155" s="436"/>
      <c r="M155" s="436"/>
      <c r="N155" s="481"/>
    </row>
    <row r="156" spans="2:14" ht="36.75" customHeight="1" x14ac:dyDescent="0.25">
      <c r="B156" s="62"/>
      <c r="C156" s="293"/>
      <c r="D156" s="428"/>
      <c r="E156" s="429"/>
      <c r="F156" s="429"/>
      <c r="G156" s="430"/>
      <c r="H156" s="296"/>
      <c r="I156" s="473"/>
      <c r="J156" s="437"/>
      <c r="K156" s="446"/>
      <c r="L156" s="437"/>
      <c r="M156" s="437"/>
      <c r="N156" s="480"/>
    </row>
    <row r="157" spans="2:14" ht="15.75" x14ac:dyDescent="0.25">
      <c r="B157" s="62"/>
      <c r="C157" s="312"/>
      <c r="D157" s="422" t="s">
        <v>624</v>
      </c>
      <c r="E157" s="423"/>
      <c r="F157" s="423"/>
      <c r="G157" s="424"/>
      <c r="H157" s="314"/>
      <c r="I157" s="476">
        <v>0</v>
      </c>
      <c r="J157" s="435">
        <v>0</v>
      </c>
      <c r="K157" s="444">
        <v>0</v>
      </c>
      <c r="L157" s="435">
        <f>J157-I157</f>
        <v>0</v>
      </c>
      <c r="M157" s="435">
        <f>K157/100</f>
        <v>0</v>
      </c>
      <c r="N157" s="479" t="s">
        <v>591</v>
      </c>
    </row>
    <row r="158" spans="2:14" ht="15.75" x14ac:dyDescent="0.25">
      <c r="B158" s="62"/>
      <c r="C158" s="293">
        <v>32</v>
      </c>
      <c r="D158" s="425"/>
      <c r="E158" s="426"/>
      <c r="F158" s="426"/>
      <c r="G158" s="427"/>
      <c r="H158" s="296"/>
      <c r="I158" s="477"/>
      <c r="J158" s="436"/>
      <c r="K158" s="445"/>
      <c r="L158" s="436"/>
      <c r="M158" s="436"/>
      <c r="N158" s="481"/>
    </row>
    <row r="159" spans="2:14" ht="15.75" x14ac:dyDescent="0.25">
      <c r="B159" s="62"/>
      <c r="C159" s="293"/>
      <c r="D159" s="425"/>
      <c r="E159" s="426"/>
      <c r="F159" s="426"/>
      <c r="G159" s="427"/>
      <c r="H159" s="296"/>
      <c r="I159" s="477"/>
      <c r="J159" s="436"/>
      <c r="K159" s="445"/>
      <c r="L159" s="436"/>
      <c r="M159" s="436"/>
      <c r="N159" s="481"/>
    </row>
    <row r="160" spans="2:14" ht="34.5" customHeight="1" x14ac:dyDescent="0.25">
      <c r="B160" s="62"/>
      <c r="C160" s="293"/>
      <c r="D160" s="428"/>
      <c r="E160" s="429"/>
      <c r="F160" s="429"/>
      <c r="G160" s="430"/>
      <c r="H160" s="296"/>
      <c r="I160" s="478"/>
      <c r="J160" s="437"/>
      <c r="K160" s="446"/>
      <c r="L160" s="437"/>
      <c r="M160" s="437"/>
      <c r="N160" s="480"/>
    </row>
    <row r="161" spans="2:14" ht="20.25" hidden="1" customHeight="1" x14ac:dyDescent="0.25">
      <c r="B161" s="62"/>
      <c r="C161" s="312"/>
      <c r="D161" s="317"/>
      <c r="E161" s="314"/>
      <c r="F161" s="314"/>
      <c r="G161" s="318"/>
      <c r="H161" s="296"/>
      <c r="I161" s="315"/>
      <c r="J161" s="315"/>
      <c r="K161" s="315"/>
      <c r="L161" s="307"/>
      <c r="M161" s="307"/>
      <c r="N161" s="311" t="s">
        <v>578</v>
      </c>
    </row>
    <row r="162" spans="2:14" ht="15.75" hidden="1" x14ac:dyDescent="0.25">
      <c r="B162" s="62"/>
      <c r="C162" s="293">
        <v>36</v>
      </c>
      <c r="D162" s="295"/>
      <c r="E162" s="296"/>
      <c r="F162" s="296"/>
      <c r="G162" s="316"/>
      <c r="H162" s="296"/>
      <c r="I162" s="299">
        <v>4353</v>
      </c>
      <c r="J162" s="300">
        <v>30</v>
      </c>
      <c r="K162" s="301">
        <f>J162*100/I162</f>
        <v>0.68917987594762231</v>
      </c>
      <c r="L162" s="300">
        <f>J162-I162</f>
        <v>-4323</v>
      </c>
      <c r="M162" s="300">
        <f>K162/100</f>
        <v>6.8917987594762234E-3</v>
      </c>
      <c r="N162" s="294" t="s">
        <v>579</v>
      </c>
    </row>
    <row r="163" spans="2:14" ht="15.75" hidden="1" x14ac:dyDescent="0.25">
      <c r="B163" s="62"/>
      <c r="C163" s="293"/>
      <c r="D163" s="295"/>
      <c r="E163" s="296"/>
      <c r="F163" s="296"/>
      <c r="G163" s="316"/>
      <c r="H163" s="296"/>
      <c r="I163" s="308"/>
      <c r="J163" s="308"/>
      <c r="K163" s="308"/>
      <c r="L163" s="302"/>
      <c r="M163" s="302"/>
      <c r="N163" s="294" t="s">
        <v>576</v>
      </c>
    </row>
    <row r="164" spans="2:14" ht="15.75" x14ac:dyDescent="0.25">
      <c r="B164" s="62"/>
      <c r="C164" s="312"/>
      <c r="D164" s="422" t="s">
        <v>626</v>
      </c>
      <c r="E164" s="423"/>
      <c r="F164" s="423"/>
      <c r="G164" s="424"/>
      <c r="H164" s="296"/>
      <c r="I164" s="471">
        <v>5098</v>
      </c>
      <c r="J164" s="435">
        <v>5098</v>
      </c>
      <c r="K164" s="444">
        <f>J164*100/I164</f>
        <v>100</v>
      </c>
      <c r="L164" s="435">
        <f>J164-I164</f>
        <v>0</v>
      </c>
      <c r="M164" s="435">
        <f>K164/100</f>
        <v>1</v>
      </c>
      <c r="N164" s="479" t="s">
        <v>588</v>
      </c>
    </row>
    <row r="165" spans="2:14" ht="15.75" x14ac:dyDescent="0.25">
      <c r="B165" s="62"/>
      <c r="C165" s="293">
        <v>33</v>
      </c>
      <c r="D165" s="425"/>
      <c r="E165" s="426"/>
      <c r="F165" s="426"/>
      <c r="G165" s="427"/>
      <c r="H165" s="296"/>
      <c r="I165" s="472"/>
      <c r="J165" s="436"/>
      <c r="K165" s="445"/>
      <c r="L165" s="436"/>
      <c r="M165" s="436"/>
      <c r="N165" s="481"/>
    </row>
    <row r="166" spans="2:14" ht="15.75" x14ac:dyDescent="0.25">
      <c r="B166" s="62"/>
      <c r="C166" s="293"/>
      <c r="D166" s="425"/>
      <c r="E166" s="426"/>
      <c r="F166" s="426"/>
      <c r="G166" s="427"/>
      <c r="H166" s="296"/>
      <c r="I166" s="472"/>
      <c r="J166" s="436"/>
      <c r="K166" s="445"/>
      <c r="L166" s="436"/>
      <c r="M166" s="436"/>
      <c r="N166" s="481"/>
    </row>
    <row r="167" spans="2:14" ht="15.75" x14ac:dyDescent="0.25">
      <c r="B167" s="62"/>
      <c r="C167" s="293"/>
      <c r="D167" s="425"/>
      <c r="E167" s="426"/>
      <c r="F167" s="426"/>
      <c r="G167" s="427"/>
      <c r="H167" s="296"/>
      <c r="I167" s="472"/>
      <c r="J167" s="436"/>
      <c r="K167" s="445"/>
      <c r="L167" s="436"/>
      <c r="M167" s="436"/>
      <c r="N167" s="481"/>
    </row>
    <row r="168" spans="2:14" ht="27.75" customHeight="1" x14ac:dyDescent="0.25">
      <c r="B168" s="62"/>
      <c r="C168" s="293"/>
      <c r="D168" s="428"/>
      <c r="E168" s="429"/>
      <c r="F168" s="429"/>
      <c r="G168" s="430"/>
      <c r="H168" s="296"/>
      <c r="I168" s="473"/>
      <c r="J168" s="437"/>
      <c r="K168" s="446"/>
      <c r="L168" s="437"/>
      <c r="M168" s="437"/>
      <c r="N168" s="480"/>
    </row>
    <row r="169" spans="2:14" ht="15.75" hidden="1" x14ac:dyDescent="0.25">
      <c r="B169" s="62"/>
      <c r="C169" s="312"/>
      <c r="D169" s="317" t="s">
        <v>569</v>
      </c>
      <c r="E169" s="314"/>
      <c r="F169" s="314"/>
      <c r="G169" s="318"/>
      <c r="H169" s="296"/>
      <c r="I169" s="315"/>
      <c r="J169" s="315"/>
      <c r="K169" s="315"/>
      <c r="L169" s="307"/>
      <c r="M169" s="307"/>
      <c r="N169" s="311"/>
    </row>
    <row r="170" spans="2:14" ht="2.25" hidden="1" customHeight="1" x14ac:dyDescent="0.25">
      <c r="B170" s="62"/>
      <c r="C170" s="293">
        <v>38</v>
      </c>
      <c r="D170" s="295" t="s">
        <v>570</v>
      </c>
      <c r="E170" s="296"/>
      <c r="F170" s="296"/>
      <c r="G170" s="316"/>
      <c r="H170" s="296"/>
      <c r="I170" s="299">
        <v>0</v>
      </c>
      <c r="J170" s="300">
        <v>0</v>
      </c>
      <c r="K170" s="301">
        <v>0</v>
      </c>
      <c r="L170" s="300">
        <f>J170-I170</f>
        <v>0</v>
      </c>
      <c r="M170" s="300">
        <v>0</v>
      </c>
      <c r="N170" s="294"/>
    </row>
    <row r="171" spans="2:14" ht="27" hidden="1" customHeight="1" x14ac:dyDescent="0.25">
      <c r="B171" s="62"/>
      <c r="C171" s="293"/>
      <c r="D171" s="295" t="s">
        <v>571</v>
      </c>
      <c r="E171" s="296"/>
      <c r="F171" s="296"/>
      <c r="G171" s="316"/>
      <c r="H171" s="296"/>
      <c r="I171" s="308"/>
      <c r="J171" s="308"/>
      <c r="K171" s="308"/>
      <c r="L171" s="302"/>
      <c r="M171" s="302"/>
      <c r="N171" s="294"/>
    </row>
    <row r="172" spans="2:14" ht="66" customHeight="1" x14ac:dyDescent="0.25">
      <c r="B172" s="62"/>
      <c r="C172" s="328">
        <v>34</v>
      </c>
      <c r="D172" s="428" t="s">
        <v>584</v>
      </c>
      <c r="E172" s="469"/>
      <c r="F172" s="469"/>
      <c r="G172" s="470"/>
      <c r="H172" s="296"/>
      <c r="I172" s="331">
        <v>0</v>
      </c>
      <c r="J172" s="331">
        <v>0</v>
      </c>
      <c r="K172" s="331">
        <v>0</v>
      </c>
      <c r="L172" s="331">
        <v>0</v>
      </c>
      <c r="M172" s="331">
        <v>0</v>
      </c>
      <c r="N172" s="334" t="s">
        <v>589</v>
      </c>
    </row>
    <row r="173" spans="2:14" ht="30" customHeight="1" x14ac:dyDescent="0.25">
      <c r="B173" s="62"/>
      <c r="C173" s="312"/>
      <c r="D173" s="422" t="s">
        <v>582</v>
      </c>
      <c r="E173" s="463"/>
      <c r="F173" s="463"/>
      <c r="G173" s="464"/>
      <c r="H173" s="314"/>
      <c r="I173" s="435">
        <v>3616</v>
      </c>
      <c r="J173" s="435">
        <v>3616</v>
      </c>
      <c r="K173" s="435">
        <f>J173/I173*100</f>
        <v>100</v>
      </c>
      <c r="L173" s="435">
        <f>J173-I173</f>
        <v>0</v>
      </c>
      <c r="M173" s="435">
        <f>K173/100</f>
        <v>1</v>
      </c>
      <c r="N173" s="479" t="s">
        <v>588</v>
      </c>
    </row>
    <row r="174" spans="2:14" ht="15.75" x14ac:dyDescent="0.25">
      <c r="B174" s="62"/>
      <c r="C174" s="293">
        <v>35</v>
      </c>
      <c r="D174" s="465"/>
      <c r="E174" s="466"/>
      <c r="F174" s="466"/>
      <c r="G174" s="467"/>
      <c r="H174" s="296"/>
      <c r="I174" s="436"/>
      <c r="J174" s="436"/>
      <c r="K174" s="436"/>
      <c r="L174" s="436"/>
      <c r="M174" s="436"/>
      <c r="N174" s="481"/>
    </row>
    <row r="175" spans="2:14" ht="15.75" x14ac:dyDescent="0.25">
      <c r="B175" s="62"/>
      <c r="C175" s="293"/>
      <c r="D175" s="465"/>
      <c r="E175" s="466"/>
      <c r="F175" s="466"/>
      <c r="G175" s="467"/>
      <c r="H175" s="296"/>
      <c r="I175" s="436"/>
      <c r="J175" s="436"/>
      <c r="K175" s="436"/>
      <c r="L175" s="436"/>
      <c r="M175" s="436"/>
      <c r="N175" s="481"/>
    </row>
    <row r="176" spans="2:14" ht="15.75" x14ac:dyDescent="0.25">
      <c r="B176" s="62"/>
      <c r="C176" s="304"/>
      <c r="D176" s="468"/>
      <c r="E176" s="469"/>
      <c r="F176" s="469"/>
      <c r="G176" s="470"/>
      <c r="H176" s="313"/>
      <c r="I176" s="437"/>
      <c r="J176" s="437"/>
      <c r="K176" s="437"/>
      <c r="L176" s="437"/>
      <c r="M176" s="437"/>
      <c r="N176" s="480"/>
    </row>
    <row r="177" spans="2:15" ht="16.5" customHeight="1" x14ac:dyDescent="0.25">
      <c r="B177" s="275"/>
      <c r="C177" s="293"/>
      <c r="D177" s="422" t="s">
        <v>583</v>
      </c>
      <c r="E177" s="423"/>
      <c r="F177" s="423"/>
      <c r="G177" s="424"/>
      <c r="H177" s="296"/>
      <c r="I177" s="471">
        <v>4968.2</v>
      </c>
      <c r="J177" s="435">
        <v>4968.2</v>
      </c>
      <c r="K177" s="444">
        <f>J177*100/I177</f>
        <v>100</v>
      </c>
      <c r="L177" s="435">
        <f>J177-I177</f>
        <v>0</v>
      </c>
      <c r="M177" s="435">
        <f>K177/100</f>
        <v>1</v>
      </c>
      <c r="N177" s="479" t="s">
        <v>588</v>
      </c>
      <c r="O177" s="294"/>
    </row>
    <row r="178" spans="2:15" ht="15.75" x14ac:dyDescent="0.25">
      <c r="C178" s="293">
        <v>36</v>
      </c>
      <c r="D178" s="425"/>
      <c r="E178" s="426"/>
      <c r="F178" s="426"/>
      <c r="G178" s="427"/>
      <c r="H178" s="296"/>
      <c r="I178" s="472"/>
      <c r="J178" s="436"/>
      <c r="K178" s="445"/>
      <c r="L178" s="436"/>
      <c r="M178" s="436"/>
      <c r="N178" s="481"/>
    </row>
    <row r="179" spans="2:15" ht="15.75" x14ac:dyDescent="0.25">
      <c r="C179" s="293"/>
      <c r="D179" s="425"/>
      <c r="E179" s="426"/>
      <c r="F179" s="426"/>
      <c r="G179" s="427"/>
      <c r="H179" s="296"/>
      <c r="I179" s="472"/>
      <c r="J179" s="436"/>
      <c r="K179" s="445"/>
      <c r="L179" s="436"/>
      <c r="M179" s="436"/>
      <c r="N179" s="481"/>
    </row>
    <row r="180" spans="2:15" ht="54.75" customHeight="1" x14ac:dyDescent="0.25">
      <c r="C180" s="304"/>
      <c r="D180" s="428"/>
      <c r="E180" s="429"/>
      <c r="F180" s="429"/>
      <c r="G180" s="430"/>
      <c r="H180" s="296"/>
      <c r="I180" s="473"/>
      <c r="J180" s="437"/>
      <c r="K180" s="446"/>
      <c r="L180" s="437"/>
      <c r="M180" s="437"/>
      <c r="N180" s="480"/>
    </row>
    <row r="181" spans="2:15" ht="68.25" customHeight="1" x14ac:dyDescent="0.25">
      <c r="C181" s="304">
        <v>37</v>
      </c>
      <c r="D181" s="419" t="s">
        <v>585</v>
      </c>
      <c r="E181" s="420"/>
      <c r="F181" s="420"/>
      <c r="G181" s="420"/>
      <c r="H181" s="296"/>
      <c r="I181" s="322">
        <v>164.2</v>
      </c>
      <c r="J181" s="335">
        <v>164.2</v>
      </c>
      <c r="K181" s="336">
        <f>J181/I181*100</f>
        <v>100</v>
      </c>
      <c r="L181" s="322">
        <f>J181-I181</f>
        <v>0</v>
      </c>
      <c r="M181" s="322">
        <f>K181/100</f>
        <v>1</v>
      </c>
      <c r="N181" s="334" t="s">
        <v>588</v>
      </c>
    </row>
    <row r="182" spans="2:15" ht="15.75" x14ac:dyDescent="0.25">
      <c r="C182" s="283"/>
      <c r="D182" s="447" t="s">
        <v>559</v>
      </c>
      <c r="E182" s="448"/>
      <c r="F182" s="448"/>
      <c r="G182" s="448"/>
      <c r="H182" s="286"/>
      <c r="I182" s="337">
        <f>I7+I12+I18+I22+I26+I30+I34+I38+I42+I46+I51+I55+I60+I64+I70+I78+I82+I86+I90+I99+I102+I105+I109+I116+I119+I124+I129+I139+I147+I151+I154+I157+I164+I172+I173+I177+I181</f>
        <v>371608.11800000002</v>
      </c>
      <c r="J182" s="320">
        <f>J7+J12+J18+J22+J26+J30+J34+J38+J42+J46+J51+J55+J60+J64+J70+J78+J82+J86+J90+J99+J102+J105+J109+J119+J124+J129+J139+J147+J151+J154+J157+J164+J172+J173+J177+J181</f>
        <v>366299.978</v>
      </c>
      <c r="K182" s="292">
        <f>J182/I182*100</f>
        <v>98.571575877144852</v>
      </c>
      <c r="L182" s="320">
        <f>L7+L30+L151</f>
        <v>-5510.2</v>
      </c>
      <c r="M182" s="320">
        <f>K182/100</f>
        <v>0.98571575877144857</v>
      </c>
      <c r="N182" s="283"/>
    </row>
  </sheetData>
  <mergeCells count="251">
    <mergeCell ref="N151:N153"/>
    <mergeCell ref="N154:N156"/>
    <mergeCell ref="N157:N160"/>
    <mergeCell ref="N164:N168"/>
    <mergeCell ref="N173:N176"/>
    <mergeCell ref="N177:N180"/>
    <mergeCell ref="N139:N142"/>
    <mergeCell ref="N64:N67"/>
    <mergeCell ref="N105:N108"/>
    <mergeCell ref="N99:N101"/>
    <mergeCell ref="N102:N104"/>
    <mergeCell ref="N109:N115"/>
    <mergeCell ref="N116:N118"/>
    <mergeCell ref="N119:N123"/>
    <mergeCell ref="N124:N127"/>
    <mergeCell ref="N129:N132"/>
    <mergeCell ref="N147:N150"/>
    <mergeCell ref="N46:N50"/>
    <mergeCell ref="N51:N54"/>
    <mergeCell ref="N55:N58"/>
    <mergeCell ref="N60:N61"/>
    <mergeCell ref="N70:N73"/>
    <mergeCell ref="N78:N81"/>
    <mergeCell ref="N82:N85"/>
    <mergeCell ref="N86:N89"/>
    <mergeCell ref="N90:N94"/>
    <mergeCell ref="N7:N8"/>
    <mergeCell ref="N12:N17"/>
    <mergeCell ref="N18:N21"/>
    <mergeCell ref="N22:N25"/>
    <mergeCell ref="N26:N29"/>
    <mergeCell ref="N30:N33"/>
    <mergeCell ref="N34:N37"/>
    <mergeCell ref="N38:N41"/>
    <mergeCell ref="N42:N45"/>
    <mergeCell ref="I177:I180"/>
    <mergeCell ref="J177:J180"/>
    <mergeCell ref="K177:K180"/>
    <mergeCell ref="L177:L180"/>
    <mergeCell ref="M177:M180"/>
    <mergeCell ref="K173:K176"/>
    <mergeCell ref="J173:J176"/>
    <mergeCell ref="I173:I176"/>
    <mergeCell ref="L173:L176"/>
    <mergeCell ref="M173:M176"/>
    <mergeCell ref="I164:I168"/>
    <mergeCell ref="J164:J168"/>
    <mergeCell ref="K164:K168"/>
    <mergeCell ref="L164:L168"/>
    <mergeCell ref="M164:M168"/>
    <mergeCell ref="I157:I160"/>
    <mergeCell ref="J157:J160"/>
    <mergeCell ref="K157:K160"/>
    <mergeCell ref="L157:L160"/>
    <mergeCell ref="M157:M160"/>
    <mergeCell ref="I154:I156"/>
    <mergeCell ref="J154:J156"/>
    <mergeCell ref="K154:K156"/>
    <mergeCell ref="L154:L156"/>
    <mergeCell ref="M154:M156"/>
    <mergeCell ref="I151:I153"/>
    <mergeCell ref="J151:J153"/>
    <mergeCell ref="K151:K153"/>
    <mergeCell ref="L151:L153"/>
    <mergeCell ref="M151:M153"/>
    <mergeCell ref="I147:I150"/>
    <mergeCell ref="J147:J150"/>
    <mergeCell ref="K147:K150"/>
    <mergeCell ref="L147:L150"/>
    <mergeCell ref="M147:M150"/>
    <mergeCell ref="I139:I142"/>
    <mergeCell ref="J139:J142"/>
    <mergeCell ref="K139:K142"/>
    <mergeCell ref="L139:L142"/>
    <mergeCell ref="M139:M142"/>
    <mergeCell ref="I129:I132"/>
    <mergeCell ref="J129:J132"/>
    <mergeCell ref="K129:K132"/>
    <mergeCell ref="L129:L132"/>
    <mergeCell ref="M129:M132"/>
    <mergeCell ref="I124:I127"/>
    <mergeCell ref="J124:J127"/>
    <mergeCell ref="K124:K127"/>
    <mergeCell ref="L124:L127"/>
    <mergeCell ref="M124:M127"/>
    <mergeCell ref="I119:I123"/>
    <mergeCell ref="J119:J123"/>
    <mergeCell ref="K119:K123"/>
    <mergeCell ref="L119:L123"/>
    <mergeCell ref="M119:M123"/>
    <mergeCell ref="I116:I118"/>
    <mergeCell ref="J116:J118"/>
    <mergeCell ref="K116:K118"/>
    <mergeCell ref="L116:L118"/>
    <mergeCell ref="M116:M118"/>
    <mergeCell ref="I109:I115"/>
    <mergeCell ref="J109:J115"/>
    <mergeCell ref="K109:K115"/>
    <mergeCell ref="L109:L115"/>
    <mergeCell ref="M109:M115"/>
    <mergeCell ref="I102:I104"/>
    <mergeCell ref="J102:J104"/>
    <mergeCell ref="K102:K104"/>
    <mergeCell ref="L102:L104"/>
    <mergeCell ref="M102:M104"/>
    <mergeCell ref="I99:I101"/>
    <mergeCell ref="J99:J101"/>
    <mergeCell ref="K99:K101"/>
    <mergeCell ref="L99:L101"/>
    <mergeCell ref="M99:M101"/>
    <mergeCell ref="I90:I94"/>
    <mergeCell ref="J90:J94"/>
    <mergeCell ref="K90:K94"/>
    <mergeCell ref="L90:L94"/>
    <mergeCell ref="M90:M94"/>
    <mergeCell ref="I86:I89"/>
    <mergeCell ref="J86:J89"/>
    <mergeCell ref="K86:K89"/>
    <mergeCell ref="L86:L89"/>
    <mergeCell ref="M86:M89"/>
    <mergeCell ref="I82:I85"/>
    <mergeCell ref="J82:J85"/>
    <mergeCell ref="K82:K85"/>
    <mergeCell ref="L82:L85"/>
    <mergeCell ref="M82:M85"/>
    <mergeCell ref="I78:I81"/>
    <mergeCell ref="J78:J81"/>
    <mergeCell ref="K78:K81"/>
    <mergeCell ref="L78:L81"/>
    <mergeCell ref="M78:M81"/>
    <mergeCell ref="I70:I73"/>
    <mergeCell ref="J70:J73"/>
    <mergeCell ref="K70:K73"/>
    <mergeCell ref="L70:L73"/>
    <mergeCell ref="M70:M73"/>
    <mergeCell ref="I60:I61"/>
    <mergeCell ref="J60:J61"/>
    <mergeCell ref="K60:K61"/>
    <mergeCell ref="L60:L61"/>
    <mergeCell ref="M60:M61"/>
    <mergeCell ref="M46:M50"/>
    <mergeCell ref="I42:I45"/>
    <mergeCell ref="J42:J45"/>
    <mergeCell ref="K42:K45"/>
    <mergeCell ref="L42:L45"/>
    <mergeCell ref="M42:M45"/>
    <mergeCell ref="I55:I58"/>
    <mergeCell ref="J55:J58"/>
    <mergeCell ref="K55:K58"/>
    <mergeCell ref="L55:L58"/>
    <mergeCell ref="M55:M58"/>
    <mergeCell ref="I51:I54"/>
    <mergeCell ref="J51:J54"/>
    <mergeCell ref="K51:K54"/>
    <mergeCell ref="L51:L54"/>
    <mergeCell ref="M51:M54"/>
    <mergeCell ref="D181:G181"/>
    <mergeCell ref="I7:I8"/>
    <mergeCell ref="J7:J8"/>
    <mergeCell ref="K7:K8"/>
    <mergeCell ref="L7:L8"/>
    <mergeCell ref="I12:I17"/>
    <mergeCell ref="J12:J17"/>
    <mergeCell ref="K12:K17"/>
    <mergeCell ref="L12:L17"/>
    <mergeCell ref="I18:I21"/>
    <mergeCell ref="J18:J21"/>
    <mergeCell ref="K18:K21"/>
    <mergeCell ref="L18:L21"/>
    <mergeCell ref="I22:I25"/>
    <mergeCell ref="J22:J25"/>
    <mergeCell ref="K22:K25"/>
    <mergeCell ref="D99:G101"/>
    <mergeCell ref="D102:G104"/>
    <mergeCell ref="D157:G160"/>
    <mergeCell ref="I30:I33"/>
    <mergeCell ref="J30:J33"/>
    <mergeCell ref="K30:K33"/>
    <mergeCell ref="L30:L33"/>
    <mergeCell ref="I26:I29"/>
    <mergeCell ref="D51:H54"/>
    <mergeCell ref="D55:H59"/>
    <mergeCell ref="M7:M8"/>
    <mergeCell ref="M30:M33"/>
    <mergeCell ref="J26:J29"/>
    <mergeCell ref="K26:K29"/>
    <mergeCell ref="L26:L29"/>
    <mergeCell ref="M26:M29"/>
    <mergeCell ref="I38:I41"/>
    <mergeCell ref="J38:J41"/>
    <mergeCell ref="K38:K41"/>
    <mergeCell ref="L38:L41"/>
    <mergeCell ref="M38:M41"/>
    <mergeCell ref="D7:G11"/>
    <mergeCell ref="D12:G17"/>
    <mergeCell ref="D18:H21"/>
    <mergeCell ref="D22:H25"/>
    <mergeCell ref="D26:H29"/>
    <mergeCell ref="D30:H33"/>
    <mergeCell ref="D34:H37"/>
    <mergeCell ref="D38:H41"/>
    <mergeCell ref="D42:H45"/>
    <mergeCell ref="L46:L50"/>
    <mergeCell ref="D182:G182"/>
    <mergeCell ref="D62:H62"/>
    <mergeCell ref="D63:H63"/>
    <mergeCell ref="D4:H4"/>
    <mergeCell ref="D5:H5"/>
    <mergeCell ref="D78:H81"/>
    <mergeCell ref="D82:H85"/>
    <mergeCell ref="D86:H89"/>
    <mergeCell ref="D90:H94"/>
    <mergeCell ref="D105:G108"/>
    <mergeCell ref="D109:G115"/>
    <mergeCell ref="D116:G118"/>
    <mergeCell ref="D119:G123"/>
    <mergeCell ref="D124:G128"/>
    <mergeCell ref="D129:G132"/>
    <mergeCell ref="D164:G168"/>
    <mergeCell ref="D173:G176"/>
    <mergeCell ref="D177:G180"/>
    <mergeCell ref="D172:G172"/>
    <mergeCell ref="D139:G146"/>
    <mergeCell ref="D147:G150"/>
    <mergeCell ref="D151:G153"/>
    <mergeCell ref="D154:G156"/>
    <mergeCell ref="D46:H50"/>
    <mergeCell ref="K5:K6"/>
    <mergeCell ref="I3:I6"/>
    <mergeCell ref="J3:J6"/>
    <mergeCell ref="C1:N1"/>
    <mergeCell ref="D95:H95"/>
    <mergeCell ref="D74:H74"/>
    <mergeCell ref="D64:H64"/>
    <mergeCell ref="C2:N2"/>
    <mergeCell ref="D69:G73"/>
    <mergeCell ref="K3:L3"/>
    <mergeCell ref="K4:L4"/>
    <mergeCell ref="D60:G61"/>
    <mergeCell ref="M12:M17"/>
    <mergeCell ref="M18:M21"/>
    <mergeCell ref="L22:L25"/>
    <mergeCell ref="M22:M25"/>
    <mergeCell ref="I34:I37"/>
    <mergeCell ref="J34:J37"/>
    <mergeCell ref="K34:K37"/>
    <mergeCell ref="L34:L37"/>
    <mergeCell ref="M34:M37"/>
    <mergeCell ref="I46:I50"/>
    <mergeCell ref="J46:J50"/>
    <mergeCell ref="K46:K50"/>
  </mergeCells>
  <pageMargins left="0.43307086614173229" right="0.23622047244094491" top="0" bottom="0" header="0.19685039370078741" footer="0"/>
  <pageSetup paperSize="9" scale="84" orientation="landscape" r:id="rId1"/>
  <rowBreaks count="1" manualBreakCount="1">
    <brk id="37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71" zoomScale="90" zoomScaleNormal="90" workbookViewId="0">
      <selection activeCell="D14" sqref="D14"/>
    </sheetView>
  </sheetViews>
  <sheetFormatPr defaultRowHeight="15" x14ac:dyDescent="0.25"/>
  <cols>
    <col min="1" max="1" width="4.28515625" customWidth="1"/>
    <col min="2" max="3" width="8.7109375" customWidth="1"/>
    <col min="4" max="4" width="3.85546875" customWidth="1"/>
    <col min="5" max="5" width="12.140625" customWidth="1"/>
    <col min="6" max="6" width="8.7109375" hidden="1" customWidth="1"/>
    <col min="7" max="7" width="15.85546875" customWidth="1"/>
    <col min="10" max="10" width="27.140625" customWidth="1"/>
    <col min="11" max="11" width="8.85546875" customWidth="1"/>
    <col min="12" max="12" width="9.140625" customWidth="1"/>
    <col min="13" max="13" width="8.28515625" customWidth="1"/>
    <col min="14" max="14" width="11.85546875" customWidth="1"/>
    <col min="15" max="15" width="7.42578125" customWidth="1"/>
    <col min="16" max="16" width="12.28515625" customWidth="1"/>
    <col min="17" max="17" width="9.5703125" bestFit="1" customWidth="1"/>
  </cols>
  <sheetData>
    <row r="1" spans="1:17" ht="21" x14ac:dyDescent="0.35">
      <c r="G1" s="87" t="s">
        <v>246</v>
      </c>
    </row>
    <row r="3" spans="1:17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t="s">
        <v>141</v>
      </c>
    </row>
    <row r="4" spans="1:17" x14ac:dyDescent="0.25">
      <c r="A4" s="16"/>
      <c r="G4" s="34" t="s">
        <v>14</v>
      </c>
      <c r="H4" s="90" t="s">
        <v>145</v>
      </c>
      <c r="I4" s="90"/>
      <c r="J4" s="90"/>
      <c r="K4" s="34" t="s">
        <v>9</v>
      </c>
      <c r="L4" s="340" t="s">
        <v>11</v>
      </c>
      <c r="M4" s="341"/>
      <c r="N4" s="341"/>
      <c r="O4" s="341"/>
      <c r="P4" s="342"/>
      <c r="Q4" t="s">
        <v>162</v>
      </c>
    </row>
    <row r="5" spans="1:17" ht="15.75" x14ac:dyDescent="0.25">
      <c r="A5" s="189" t="s">
        <v>1</v>
      </c>
      <c r="B5" s="343" t="s">
        <v>137</v>
      </c>
      <c r="C5" s="344"/>
      <c r="D5" s="344"/>
      <c r="E5" s="344"/>
      <c r="F5" s="345"/>
      <c r="G5" s="29" t="s">
        <v>15</v>
      </c>
      <c r="K5" s="17" t="s">
        <v>10</v>
      </c>
      <c r="L5" s="340" t="s">
        <v>39</v>
      </c>
      <c r="M5" s="341"/>
      <c r="N5" s="341"/>
      <c r="O5" s="342"/>
      <c r="P5" s="23" t="s">
        <v>8</v>
      </c>
      <c r="Q5" t="s">
        <v>12</v>
      </c>
    </row>
    <row r="6" spans="1:17" x14ac:dyDescent="0.25">
      <c r="A6" s="17"/>
      <c r="B6" s="346"/>
      <c r="C6" s="347"/>
      <c r="D6" s="347"/>
      <c r="E6" s="347"/>
      <c r="F6" s="348"/>
      <c r="G6" s="17"/>
      <c r="K6" s="17"/>
      <c r="L6" s="29" t="s">
        <v>40</v>
      </c>
      <c r="M6" s="17" t="s">
        <v>6</v>
      </c>
      <c r="N6" s="20" t="s">
        <v>182</v>
      </c>
      <c r="O6" s="20" t="s">
        <v>62</v>
      </c>
      <c r="P6" s="23"/>
    </row>
    <row r="7" spans="1:17" x14ac:dyDescent="0.25">
      <c r="A7" s="18"/>
      <c r="B7" s="15"/>
      <c r="C7" s="15"/>
      <c r="D7" s="15"/>
      <c r="E7" s="15"/>
      <c r="F7" s="15"/>
      <c r="G7" s="18"/>
      <c r="H7" s="15"/>
      <c r="I7" s="15"/>
      <c r="J7" s="15"/>
      <c r="K7" s="18"/>
      <c r="L7" s="27" t="s">
        <v>7</v>
      </c>
      <c r="M7" s="27" t="s">
        <v>7</v>
      </c>
      <c r="N7" s="28" t="s">
        <v>7</v>
      </c>
      <c r="O7" s="28" t="s">
        <v>63</v>
      </c>
      <c r="P7" s="28"/>
    </row>
    <row r="8" spans="1:17" x14ac:dyDescent="0.25">
      <c r="A8" s="17"/>
      <c r="G8" s="17"/>
      <c r="H8" s="78" t="s">
        <v>179</v>
      </c>
      <c r="I8" s="42"/>
      <c r="J8" s="42"/>
      <c r="K8" s="70" t="s">
        <v>12</v>
      </c>
      <c r="L8" s="35"/>
      <c r="M8" s="44"/>
      <c r="N8" s="105">
        <f>N10</f>
        <v>1.4930000000000001</v>
      </c>
      <c r="O8" s="91"/>
      <c r="P8" s="92">
        <f>L8+M8+N8+O8</f>
        <v>1.4930000000000001</v>
      </c>
    </row>
    <row r="9" spans="1:17" ht="15.75" x14ac:dyDescent="0.25">
      <c r="A9" s="29">
        <v>1</v>
      </c>
      <c r="B9" s="190" t="s">
        <v>405</v>
      </c>
      <c r="C9" s="103"/>
      <c r="D9" s="103"/>
      <c r="E9" s="14"/>
      <c r="G9" s="29" t="s">
        <v>22</v>
      </c>
      <c r="H9" t="s">
        <v>20</v>
      </c>
      <c r="J9" s="20"/>
      <c r="K9" s="17"/>
      <c r="M9" s="30"/>
      <c r="N9" s="89"/>
      <c r="O9" s="30"/>
      <c r="P9" s="140"/>
    </row>
    <row r="10" spans="1:17" ht="16.5" thickBot="1" x14ac:dyDescent="0.3">
      <c r="A10" s="93"/>
      <c r="B10" s="101" t="s">
        <v>146</v>
      </c>
      <c r="C10" s="102"/>
      <c r="D10" s="102"/>
      <c r="E10" s="96"/>
      <c r="F10" s="97"/>
      <c r="G10" s="93" t="s">
        <v>23</v>
      </c>
      <c r="H10" s="94" t="s">
        <v>143</v>
      </c>
      <c r="I10" s="95"/>
      <c r="J10" s="98"/>
      <c r="K10" s="97" t="s">
        <v>12</v>
      </c>
      <c r="L10" s="96"/>
      <c r="M10" s="93"/>
      <c r="N10" s="93">
        <v>1.4930000000000001</v>
      </c>
      <c r="O10" s="93"/>
      <c r="P10" s="141">
        <f>N10+O10</f>
        <v>1.4930000000000001</v>
      </c>
    </row>
    <row r="11" spans="1:17" x14ac:dyDescent="0.25">
      <c r="A11" s="29"/>
      <c r="B11" s="14"/>
      <c r="C11" s="14"/>
      <c r="D11" s="14"/>
      <c r="E11" s="14"/>
      <c r="F11" s="14"/>
      <c r="G11" s="29"/>
      <c r="H11" s="78" t="s">
        <v>179</v>
      </c>
      <c r="I11" s="14"/>
      <c r="J11" s="20"/>
      <c r="K11" s="17" t="s">
        <v>12</v>
      </c>
      <c r="L11" s="17">
        <f>L12+L15</f>
        <v>0</v>
      </c>
      <c r="M11" s="17">
        <f>M12+M15</f>
        <v>0</v>
      </c>
      <c r="N11" s="72">
        <f>N12+N15</f>
        <v>1.256</v>
      </c>
      <c r="O11" s="17">
        <f>O12+O15</f>
        <v>0</v>
      </c>
      <c r="P11" s="92">
        <f>L11+M11+N11+O11</f>
        <v>1.256</v>
      </c>
    </row>
    <row r="12" spans="1:17" ht="15.75" x14ac:dyDescent="0.25">
      <c r="A12" s="29">
        <v>2</v>
      </c>
      <c r="B12" s="103" t="s">
        <v>38</v>
      </c>
      <c r="C12" s="77"/>
      <c r="D12" s="77"/>
      <c r="E12" s="20"/>
      <c r="F12" s="20"/>
      <c r="G12" s="23" t="s">
        <v>22</v>
      </c>
      <c r="H12" t="s">
        <v>20</v>
      </c>
      <c r="J12" s="20"/>
      <c r="K12" s="17" t="s">
        <v>12</v>
      </c>
      <c r="L12" s="17"/>
      <c r="M12" s="17"/>
      <c r="N12" s="72">
        <v>0.04</v>
      </c>
      <c r="O12" s="17"/>
      <c r="P12" s="57">
        <f>L12+M12+N12+O12</f>
        <v>0.04</v>
      </c>
    </row>
    <row r="13" spans="1:17" x14ac:dyDescent="0.25">
      <c r="A13" s="17"/>
      <c r="B13" s="14" t="s">
        <v>24</v>
      </c>
      <c r="C13" s="14"/>
      <c r="D13" s="14"/>
      <c r="E13" s="20"/>
      <c r="F13" s="20"/>
      <c r="G13" s="21" t="s">
        <v>23</v>
      </c>
      <c r="H13" s="37" t="s">
        <v>143</v>
      </c>
      <c r="I13" s="38"/>
      <c r="J13" s="88"/>
      <c r="K13" s="18"/>
      <c r="L13" s="18"/>
      <c r="M13" s="18"/>
      <c r="N13" s="109"/>
      <c r="O13" s="18"/>
      <c r="P13" s="18"/>
    </row>
    <row r="14" spans="1:17" ht="15.75" x14ac:dyDescent="0.25">
      <c r="A14" s="29"/>
      <c r="B14" s="79"/>
      <c r="C14" s="14"/>
      <c r="D14" s="14"/>
      <c r="E14" s="20"/>
      <c r="F14" s="20"/>
      <c r="G14" s="29" t="s">
        <v>103</v>
      </c>
      <c r="H14" s="59" t="s">
        <v>144</v>
      </c>
      <c r="J14" s="19"/>
      <c r="K14" s="16"/>
      <c r="L14" s="17"/>
      <c r="M14" s="17"/>
      <c r="N14" s="23"/>
      <c r="O14" s="17"/>
      <c r="P14" s="17"/>
    </row>
    <row r="15" spans="1:17" x14ac:dyDescent="0.25">
      <c r="A15" s="17"/>
      <c r="B15" s="14"/>
      <c r="C15" s="14"/>
      <c r="D15" s="14"/>
      <c r="E15" s="20"/>
      <c r="F15" s="14"/>
      <c r="G15" s="20" t="s">
        <v>104</v>
      </c>
      <c r="H15" s="14" t="s">
        <v>102</v>
      </c>
      <c r="I15" s="14"/>
      <c r="J15" s="20"/>
      <c r="K15" s="17" t="s">
        <v>12</v>
      </c>
      <c r="L15" s="17"/>
      <c r="M15" s="17"/>
      <c r="N15" s="23">
        <v>1.216</v>
      </c>
      <c r="O15" s="17"/>
      <c r="P15" s="57">
        <f>L15+M15+N15+O15</f>
        <v>1.216</v>
      </c>
    </row>
    <row r="16" spans="1:17" ht="15.75" thickBot="1" x14ac:dyDescent="0.3">
      <c r="A16" s="93"/>
      <c r="B16" s="96"/>
      <c r="C16" s="96"/>
      <c r="D16" s="96"/>
      <c r="E16" s="96"/>
      <c r="F16" s="97"/>
      <c r="G16" s="93"/>
      <c r="H16" s="100"/>
      <c r="I16" s="96"/>
      <c r="J16" s="97"/>
      <c r="K16" s="93"/>
      <c r="L16" s="93"/>
      <c r="M16" s="93"/>
      <c r="N16" s="110"/>
      <c r="O16" s="93"/>
      <c r="P16" s="93"/>
    </row>
    <row r="17" spans="1:17" x14ac:dyDescent="0.25">
      <c r="A17" s="34"/>
      <c r="B17" s="349"/>
      <c r="C17" s="349"/>
      <c r="D17" s="349"/>
      <c r="E17" s="14"/>
      <c r="F17" s="20"/>
      <c r="G17" s="29"/>
      <c r="H17" s="78" t="s">
        <v>179</v>
      </c>
      <c r="J17" s="20"/>
      <c r="K17" s="17" t="s">
        <v>12</v>
      </c>
      <c r="L17" s="17">
        <f>L19+L21+L25+L27</f>
        <v>10.236000000000001</v>
      </c>
      <c r="M17" s="17">
        <f>M19+M21+M25+M27+M28/1000</f>
        <v>143.05000000000001</v>
      </c>
      <c r="N17" s="47">
        <f>N19+N21+N25+N27+N28/1000</f>
        <v>3.2690000000000001</v>
      </c>
      <c r="O17" s="17">
        <f>O19+O21+O25+O27</f>
        <v>0.84499999999999997</v>
      </c>
      <c r="P17" s="47">
        <f>L17+M17+N17+O17</f>
        <v>157.4</v>
      </c>
    </row>
    <row r="18" spans="1:17" ht="15.75" x14ac:dyDescent="0.25">
      <c r="A18" s="29">
        <v>3</v>
      </c>
      <c r="B18" s="79" t="s">
        <v>147</v>
      </c>
      <c r="C18" s="14"/>
      <c r="D18" s="14"/>
      <c r="E18" s="14"/>
      <c r="F18" s="20"/>
      <c r="G18" s="29" t="s">
        <v>150</v>
      </c>
      <c r="H18" s="14" t="s">
        <v>34</v>
      </c>
      <c r="I18" s="14"/>
      <c r="J18" s="20"/>
      <c r="K18" s="17"/>
      <c r="L18" s="29"/>
      <c r="M18" s="72"/>
      <c r="N18" s="72"/>
      <c r="O18" s="29"/>
      <c r="P18" s="57"/>
    </row>
    <row r="19" spans="1:17" ht="16.5" thickBot="1" x14ac:dyDescent="0.3">
      <c r="A19" s="20"/>
      <c r="B19" s="79" t="s">
        <v>45</v>
      </c>
      <c r="C19" s="14"/>
      <c r="D19" s="14"/>
      <c r="E19" s="14"/>
      <c r="F19" s="97"/>
      <c r="G19" s="18" t="s">
        <v>17</v>
      </c>
      <c r="H19" s="62" t="s">
        <v>35</v>
      </c>
      <c r="I19" s="15"/>
      <c r="J19" s="21"/>
      <c r="K19" s="17" t="s">
        <v>12</v>
      </c>
      <c r="L19" s="27">
        <v>10.236000000000001</v>
      </c>
      <c r="M19" s="129">
        <v>5.05</v>
      </c>
      <c r="N19" s="129">
        <v>0.76900000000000002</v>
      </c>
      <c r="O19" s="27">
        <v>0.84499999999999997</v>
      </c>
      <c r="P19" s="127">
        <f>L19+M19+N19+O19</f>
        <v>16.899999999999999</v>
      </c>
    </row>
    <row r="20" spans="1:17" x14ac:dyDescent="0.25">
      <c r="A20" s="17"/>
      <c r="B20" s="14"/>
      <c r="C20" s="14"/>
      <c r="D20" s="14"/>
      <c r="E20" s="14"/>
      <c r="F20" s="20"/>
      <c r="G20" s="29" t="s">
        <v>44</v>
      </c>
      <c r="H20" s="14" t="s">
        <v>46</v>
      </c>
      <c r="J20" s="19"/>
      <c r="K20" s="16"/>
      <c r="L20" s="20"/>
      <c r="M20" s="17"/>
      <c r="N20" s="20"/>
      <c r="O20" s="17"/>
      <c r="P20" s="17"/>
    </row>
    <row r="21" spans="1:17" x14ac:dyDescent="0.25">
      <c r="A21" s="29"/>
      <c r="B21" s="14"/>
      <c r="C21" s="14"/>
      <c r="D21" s="14"/>
      <c r="E21" s="14"/>
      <c r="F21" s="20"/>
      <c r="G21" s="104">
        <v>40282</v>
      </c>
      <c r="H21" s="62" t="s">
        <v>43</v>
      </c>
      <c r="I21" s="15"/>
      <c r="J21" s="21"/>
      <c r="K21" s="18" t="s">
        <v>12</v>
      </c>
      <c r="L21" s="21"/>
      <c r="M21" s="18"/>
      <c r="N21" s="21"/>
      <c r="O21" s="18"/>
      <c r="P21" s="18"/>
    </row>
    <row r="22" spans="1:17" x14ac:dyDescent="0.25">
      <c r="A22" s="17"/>
      <c r="E22" s="14"/>
      <c r="F22" s="20"/>
      <c r="G22" s="29" t="s">
        <v>59</v>
      </c>
      <c r="H22" t="s">
        <v>55</v>
      </c>
      <c r="J22" s="20"/>
      <c r="K22" s="17"/>
      <c r="L22" s="20"/>
      <c r="M22" s="17"/>
      <c r="N22" s="20"/>
      <c r="O22" s="17"/>
      <c r="P22" s="17"/>
    </row>
    <row r="23" spans="1:17" x14ac:dyDescent="0.25">
      <c r="A23" s="17"/>
      <c r="E23" s="14"/>
      <c r="F23" s="20"/>
      <c r="G23" s="29" t="s">
        <v>60</v>
      </c>
      <c r="H23" t="s">
        <v>56</v>
      </c>
      <c r="J23" s="20"/>
      <c r="K23" s="17"/>
      <c r="L23" s="20"/>
      <c r="M23" s="17"/>
      <c r="N23" s="20"/>
      <c r="O23" s="17"/>
      <c r="P23" s="17"/>
    </row>
    <row r="24" spans="1:17" x14ac:dyDescent="0.25">
      <c r="A24" s="17"/>
      <c r="B24" s="14"/>
      <c r="C24" s="14"/>
      <c r="D24" s="14"/>
      <c r="E24" s="14"/>
      <c r="F24" s="20"/>
      <c r="G24" s="29"/>
      <c r="H24" s="14" t="s">
        <v>57</v>
      </c>
      <c r="I24" s="14"/>
      <c r="J24" s="20"/>
      <c r="K24" s="17"/>
      <c r="L24" s="20"/>
      <c r="M24" s="17"/>
      <c r="N24" s="20"/>
      <c r="O24" s="17"/>
      <c r="P24" s="17"/>
    </row>
    <row r="25" spans="1:17" x14ac:dyDescent="0.25">
      <c r="A25" s="17"/>
      <c r="B25" s="14"/>
      <c r="C25" s="14"/>
      <c r="D25" s="14"/>
      <c r="E25" s="14"/>
      <c r="F25" s="20"/>
      <c r="G25" s="27"/>
      <c r="H25" s="58" t="s">
        <v>58</v>
      </c>
      <c r="I25" s="15"/>
      <c r="J25" s="21"/>
      <c r="K25" s="18" t="s">
        <v>12</v>
      </c>
      <c r="L25" s="18"/>
      <c r="M25" s="18"/>
      <c r="N25" s="21"/>
      <c r="O25" s="18"/>
      <c r="P25" s="18"/>
    </row>
    <row r="26" spans="1:17" x14ac:dyDescent="0.25">
      <c r="A26" s="17"/>
      <c r="B26" s="14"/>
      <c r="C26" s="14"/>
      <c r="D26" s="14"/>
      <c r="E26" s="14"/>
      <c r="F26" s="20"/>
      <c r="G26" s="29" t="s">
        <v>16</v>
      </c>
      <c r="H26" s="53" t="s">
        <v>185</v>
      </c>
      <c r="I26" s="14"/>
      <c r="J26" s="20"/>
      <c r="K26" s="17"/>
      <c r="L26" s="20"/>
      <c r="M26" s="17"/>
      <c r="N26" s="20"/>
      <c r="O26" s="17"/>
      <c r="P26" s="17"/>
    </row>
    <row r="27" spans="1:17" x14ac:dyDescent="0.25">
      <c r="A27" s="17"/>
      <c r="B27" s="14"/>
      <c r="C27" s="14"/>
      <c r="D27" s="14"/>
      <c r="E27" s="14"/>
      <c r="F27" s="20"/>
      <c r="G27" s="27" t="s">
        <v>17</v>
      </c>
      <c r="H27" s="58" t="s">
        <v>186</v>
      </c>
      <c r="I27" s="15"/>
      <c r="J27" s="21"/>
      <c r="K27" s="18" t="s">
        <v>12</v>
      </c>
      <c r="L27" s="21"/>
      <c r="M27" s="114">
        <v>138</v>
      </c>
      <c r="N27" s="21">
        <v>2.5</v>
      </c>
      <c r="O27" s="18"/>
      <c r="P27" s="75">
        <f>L27+M27+N27+O27</f>
        <v>140.5</v>
      </c>
    </row>
    <row r="28" spans="1:17" x14ac:dyDescent="0.25">
      <c r="A28" s="17"/>
      <c r="B28" s="14"/>
      <c r="C28" s="14"/>
      <c r="D28" s="14"/>
      <c r="E28" s="14"/>
      <c r="F28" s="20"/>
      <c r="G28" s="34" t="s">
        <v>187</v>
      </c>
      <c r="H28" s="128" t="s">
        <v>189</v>
      </c>
      <c r="I28" s="46"/>
      <c r="J28" s="19"/>
      <c r="K28" s="16" t="s">
        <v>154</v>
      </c>
      <c r="L28" s="19"/>
      <c r="M28" s="16">
        <v>0</v>
      </c>
      <c r="N28" s="19">
        <v>0</v>
      </c>
      <c r="O28" s="60"/>
      <c r="P28" s="118">
        <f>L28+M28+N28+O28</f>
        <v>0</v>
      </c>
    </row>
    <row r="29" spans="1:17" ht="15.75" thickBot="1" x14ac:dyDescent="0.3">
      <c r="A29" s="93"/>
      <c r="B29" s="96"/>
      <c r="C29" s="96"/>
      <c r="D29" s="96"/>
      <c r="E29" s="96"/>
      <c r="F29" s="20"/>
      <c r="G29" s="106" t="s">
        <v>188</v>
      </c>
      <c r="H29" s="119"/>
      <c r="I29" s="96"/>
      <c r="J29" s="97"/>
      <c r="K29" s="93"/>
      <c r="L29" s="97"/>
      <c r="M29" s="93"/>
      <c r="N29" s="97"/>
      <c r="O29" s="100"/>
      <c r="P29" s="93"/>
    </row>
    <row r="30" spans="1:17" x14ac:dyDescent="0.25">
      <c r="A30" s="17"/>
      <c r="E30" s="14"/>
      <c r="F30" s="20"/>
      <c r="G30" s="29"/>
      <c r="H30" s="111" t="s">
        <v>178</v>
      </c>
      <c r="I30" s="14"/>
      <c r="J30" s="20"/>
      <c r="K30" s="17" t="s">
        <v>154</v>
      </c>
      <c r="L30" s="17"/>
      <c r="M30" s="17"/>
      <c r="N30" s="30">
        <f>N32</f>
        <v>3520</v>
      </c>
      <c r="O30" s="29"/>
      <c r="P30" s="41">
        <f>L30+M30+N30+O30</f>
        <v>3520</v>
      </c>
      <c r="Q30" s="112">
        <f>'свод-2013г.'!Q83</f>
        <v>3.52</v>
      </c>
    </row>
    <row r="31" spans="1:17" ht="15.75" x14ac:dyDescent="0.25">
      <c r="A31" s="24">
        <v>4</v>
      </c>
      <c r="B31" s="113" t="s">
        <v>148</v>
      </c>
      <c r="C31" s="14"/>
      <c r="D31" s="14"/>
      <c r="E31" s="14"/>
      <c r="F31" s="14"/>
      <c r="G31" s="29" t="s">
        <v>108</v>
      </c>
      <c r="H31" s="53" t="s">
        <v>151</v>
      </c>
      <c r="J31" s="20"/>
      <c r="K31" s="17"/>
      <c r="L31" s="17"/>
      <c r="M31" s="17"/>
      <c r="N31" s="17"/>
      <c r="O31" s="17"/>
      <c r="P31" s="17"/>
    </row>
    <row r="32" spans="1:17" x14ac:dyDescent="0.25">
      <c r="A32" s="59"/>
      <c r="B32" s="59" t="s">
        <v>149</v>
      </c>
      <c r="C32" s="14"/>
      <c r="D32" s="14"/>
      <c r="E32" s="14"/>
      <c r="F32" s="14"/>
      <c r="G32" s="17" t="s">
        <v>109</v>
      </c>
      <c r="H32" s="63" t="s">
        <v>152</v>
      </c>
      <c r="I32" s="14"/>
      <c r="J32" s="20"/>
      <c r="K32" s="17" t="s">
        <v>154</v>
      </c>
      <c r="L32" s="17"/>
      <c r="M32" s="17"/>
      <c r="N32" s="30">
        <v>3520</v>
      </c>
      <c r="O32" s="17"/>
      <c r="P32" s="57">
        <f>L32+M32+N32+O32</f>
        <v>3520</v>
      </c>
    </row>
    <row r="33" spans="1:18" ht="15.75" thickBot="1" x14ac:dyDescent="0.3">
      <c r="A33" s="100"/>
      <c r="B33" s="100"/>
      <c r="C33" s="96"/>
      <c r="D33" s="96"/>
      <c r="E33" s="96"/>
      <c r="F33" s="96"/>
      <c r="G33" s="93"/>
      <c r="H33" s="108" t="s">
        <v>153</v>
      </c>
      <c r="I33" s="96"/>
      <c r="J33" s="97"/>
      <c r="K33" s="93"/>
      <c r="L33" s="93"/>
      <c r="M33" s="93"/>
      <c r="N33" s="93"/>
      <c r="O33" s="93"/>
      <c r="P33" s="93"/>
    </row>
    <row r="34" spans="1:18" x14ac:dyDescent="0.25">
      <c r="A34" s="59"/>
      <c r="B34" s="59"/>
      <c r="C34" s="14"/>
      <c r="D34" s="14"/>
      <c r="E34" s="14"/>
      <c r="F34" s="14"/>
      <c r="G34" s="17"/>
      <c r="H34" s="111" t="s">
        <v>178</v>
      </c>
      <c r="J34" s="20"/>
      <c r="K34" s="17"/>
      <c r="L34" s="17">
        <f>L37+L40+L43+L45+L48+L51</f>
        <v>0</v>
      </c>
      <c r="M34" s="17">
        <f>M37+M40+M43+M45+M48+M51</f>
        <v>0</v>
      </c>
      <c r="N34" s="47">
        <f>N37+N40+N43+N45+N48+N51</f>
        <v>13747.798000000001</v>
      </c>
      <c r="O34" s="17">
        <f>O37+O40+O43+O45+O48+O51</f>
        <v>0</v>
      </c>
      <c r="P34" s="144">
        <f>L34+M34+N34+O34</f>
        <v>13747.798000000001</v>
      </c>
      <c r="Q34" s="47">
        <f>Q37+Q40+Q43+Q45+Q48+Q51</f>
        <v>13.747999999999999</v>
      </c>
    </row>
    <row r="35" spans="1:18" ht="15.75" x14ac:dyDescent="0.25">
      <c r="A35" s="24">
        <v>5</v>
      </c>
      <c r="B35" s="113" t="s">
        <v>171</v>
      </c>
      <c r="C35" s="14"/>
      <c r="D35" s="14"/>
      <c r="E35" s="14"/>
      <c r="F35" s="14"/>
      <c r="G35" s="29" t="s">
        <v>155</v>
      </c>
      <c r="H35" t="s">
        <v>156</v>
      </c>
      <c r="J35" s="20"/>
      <c r="K35" s="17"/>
      <c r="L35" s="17"/>
      <c r="M35" s="17"/>
      <c r="N35" s="17"/>
      <c r="O35" s="17"/>
      <c r="P35" s="17"/>
    </row>
    <row r="36" spans="1:18" x14ac:dyDescent="0.25">
      <c r="A36" s="59"/>
      <c r="B36" s="59"/>
      <c r="C36" s="14" t="s">
        <v>238</v>
      </c>
      <c r="D36" s="14"/>
      <c r="E36" s="14"/>
      <c r="F36" s="14"/>
      <c r="G36" s="17" t="s">
        <v>17</v>
      </c>
      <c r="H36" s="14" t="s">
        <v>157</v>
      </c>
      <c r="I36" s="14"/>
      <c r="J36" s="20"/>
      <c r="K36" s="17"/>
      <c r="L36" s="17"/>
      <c r="M36" s="17"/>
      <c r="N36" s="17"/>
      <c r="O36" s="17"/>
      <c r="P36" s="116"/>
    </row>
    <row r="37" spans="1:18" x14ac:dyDescent="0.25">
      <c r="A37" s="59"/>
      <c r="B37" s="59"/>
      <c r="C37" s="14"/>
      <c r="D37" s="14"/>
      <c r="E37" s="14"/>
      <c r="F37" s="14"/>
      <c r="G37" s="18"/>
      <c r="H37" s="15" t="s">
        <v>160</v>
      </c>
      <c r="I37" s="15"/>
      <c r="J37" s="21"/>
      <c r="K37" s="18" t="s">
        <v>154</v>
      </c>
      <c r="L37" s="18"/>
      <c r="M37" s="18"/>
      <c r="N37" s="18">
        <v>0</v>
      </c>
      <c r="O37" s="18"/>
      <c r="P37" s="75">
        <f>L37+M37+N37+O37</f>
        <v>0</v>
      </c>
      <c r="Q37">
        <v>0</v>
      </c>
    </row>
    <row r="38" spans="1:18" x14ac:dyDescent="0.25">
      <c r="A38" s="59"/>
      <c r="B38" s="59"/>
      <c r="C38" s="14"/>
      <c r="D38" s="14"/>
      <c r="E38" s="14"/>
      <c r="F38" s="14"/>
      <c r="G38" s="17" t="s">
        <v>95</v>
      </c>
      <c r="H38" s="53" t="s">
        <v>158</v>
      </c>
      <c r="J38" s="20"/>
      <c r="K38" s="17"/>
      <c r="L38" s="17"/>
      <c r="M38" s="17"/>
      <c r="N38" s="17"/>
      <c r="O38" s="17"/>
      <c r="P38" s="116"/>
    </row>
    <row r="39" spans="1:18" x14ac:dyDescent="0.25">
      <c r="A39" s="59"/>
      <c r="B39" s="59"/>
      <c r="C39" s="14"/>
      <c r="D39" s="14"/>
      <c r="E39" s="14"/>
      <c r="F39" s="14"/>
      <c r="G39" s="17" t="s">
        <v>17</v>
      </c>
      <c r="H39" s="53" t="s">
        <v>159</v>
      </c>
      <c r="I39" s="14"/>
      <c r="J39" s="20"/>
      <c r="K39" s="17"/>
      <c r="L39" s="17"/>
      <c r="M39" s="17"/>
      <c r="N39" s="17"/>
      <c r="O39" s="17"/>
      <c r="P39" s="116"/>
    </row>
    <row r="40" spans="1:18" x14ac:dyDescent="0.25">
      <c r="A40" s="17"/>
      <c r="B40" s="14"/>
      <c r="C40" s="14"/>
      <c r="D40" s="14"/>
      <c r="E40" s="14"/>
      <c r="F40" s="14"/>
      <c r="G40" s="18"/>
      <c r="H40" s="58" t="s">
        <v>161</v>
      </c>
      <c r="I40" s="15"/>
      <c r="J40" s="21"/>
      <c r="K40" s="18" t="s">
        <v>154</v>
      </c>
      <c r="L40" s="18"/>
      <c r="M40" s="18"/>
      <c r="N40" s="114">
        <v>0</v>
      </c>
      <c r="O40" s="18"/>
      <c r="P40" s="75">
        <f>L40+M40+N40+O40</f>
        <v>0</v>
      </c>
      <c r="Q40">
        <v>0</v>
      </c>
    </row>
    <row r="41" spans="1:18" x14ac:dyDescent="0.25">
      <c r="A41" s="20"/>
      <c r="B41" s="14"/>
      <c r="C41" s="14"/>
      <c r="D41" s="14"/>
      <c r="E41" s="14"/>
      <c r="F41" s="14"/>
      <c r="G41" s="17" t="s">
        <v>66</v>
      </c>
      <c r="H41" s="53" t="s">
        <v>64</v>
      </c>
      <c r="J41" s="20"/>
      <c r="K41" s="17"/>
      <c r="L41" s="17"/>
      <c r="M41" s="17"/>
      <c r="N41" s="17"/>
      <c r="O41" s="17"/>
      <c r="P41" s="116"/>
    </row>
    <row r="42" spans="1:18" x14ac:dyDescent="0.25">
      <c r="A42" s="20"/>
      <c r="B42" s="14"/>
      <c r="C42" s="14"/>
      <c r="D42" s="14"/>
      <c r="E42" s="14"/>
      <c r="F42" s="14"/>
      <c r="G42" s="17" t="s">
        <v>67</v>
      </c>
      <c r="H42" s="53" t="s">
        <v>163</v>
      </c>
      <c r="J42" s="20"/>
      <c r="K42" s="17"/>
      <c r="L42" s="17"/>
      <c r="M42" s="17"/>
      <c r="N42" s="17"/>
      <c r="O42" s="17"/>
      <c r="P42" s="116"/>
    </row>
    <row r="43" spans="1:18" x14ac:dyDescent="0.25">
      <c r="A43" s="20"/>
      <c r="B43" s="14"/>
      <c r="C43" s="14"/>
      <c r="D43" s="14"/>
      <c r="E43" s="14"/>
      <c r="F43" s="15"/>
      <c r="G43" s="18"/>
      <c r="H43" s="62" t="s">
        <v>164</v>
      </c>
      <c r="I43" s="15"/>
      <c r="J43" s="21"/>
      <c r="K43" s="18" t="s">
        <v>154</v>
      </c>
      <c r="L43" s="18"/>
      <c r="M43" s="18"/>
      <c r="N43" s="114">
        <v>8139</v>
      </c>
      <c r="O43" s="18"/>
      <c r="P43" s="75">
        <f>L43+M43+N43+O43</f>
        <v>8139</v>
      </c>
      <c r="Q43">
        <f>'свод-2013г.'!Q50</f>
        <v>8.1389999999999993</v>
      </c>
    </row>
    <row r="44" spans="1:18" x14ac:dyDescent="0.25">
      <c r="A44" s="20"/>
      <c r="B44" s="14"/>
      <c r="C44" s="14"/>
      <c r="D44" s="14"/>
      <c r="E44" s="14"/>
      <c r="F44" s="14"/>
      <c r="G44" s="17" t="s">
        <v>70</v>
      </c>
      <c r="H44" s="63" t="s">
        <v>165</v>
      </c>
      <c r="I44" s="14"/>
      <c r="J44" s="19"/>
      <c r="K44" s="16"/>
      <c r="L44" s="16"/>
      <c r="M44" s="16"/>
      <c r="N44" s="115"/>
      <c r="O44" s="17"/>
      <c r="P44" s="117"/>
    </row>
    <row r="45" spans="1:18" x14ac:dyDescent="0.25">
      <c r="A45" s="20"/>
      <c r="B45" s="14"/>
      <c r="C45" s="14"/>
      <c r="D45" s="14"/>
      <c r="E45" s="14"/>
      <c r="F45" s="14"/>
      <c r="G45" s="18" t="s">
        <v>67</v>
      </c>
      <c r="H45" s="15" t="s">
        <v>166</v>
      </c>
      <c r="I45" s="15"/>
      <c r="J45" s="21"/>
      <c r="K45" s="18" t="s">
        <v>154</v>
      </c>
      <c r="L45" s="18"/>
      <c r="M45" s="18"/>
      <c r="N45" s="48">
        <v>454.798</v>
      </c>
      <c r="O45" s="18"/>
      <c r="P45" s="75">
        <f>L45+M45+N45+O45</f>
        <v>454.798</v>
      </c>
      <c r="Q45">
        <f>'свод-2013г.'!Q54</f>
        <v>0.45500000000000002</v>
      </c>
      <c r="R45" t="s">
        <v>167</v>
      </c>
    </row>
    <row r="46" spans="1:18" x14ac:dyDescent="0.25">
      <c r="A46" s="20"/>
      <c r="B46" s="14"/>
      <c r="C46" s="14"/>
      <c r="D46" s="14"/>
      <c r="E46" s="14"/>
      <c r="F46" s="14"/>
      <c r="G46" s="17" t="s">
        <v>117</v>
      </c>
      <c r="H46" s="53" t="s">
        <v>168</v>
      </c>
      <c r="I46" s="14"/>
      <c r="J46" s="20"/>
      <c r="K46" s="17"/>
      <c r="L46" s="17"/>
      <c r="M46" s="17"/>
      <c r="N46" s="47"/>
      <c r="O46" s="17"/>
      <c r="P46" s="118"/>
    </row>
    <row r="47" spans="1:18" x14ac:dyDescent="0.25">
      <c r="A47" s="20"/>
      <c r="B47" s="14"/>
      <c r="C47" s="14"/>
      <c r="D47" s="14"/>
      <c r="E47" s="14"/>
      <c r="F47" s="14"/>
      <c r="G47" s="17" t="s">
        <v>23</v>
      </c>
      <c r="H47" s="53" t="s">
        <v>169</v>
      </c>
      <c r="I47" s="14"/>
      <c r="J47" s="20"/>
      <c r="K47" s="17"/>
      <c r="L47" s="17"/>
      <c r="M47" s="17"/>
      <c r="N47" s="47"/>
      <c r="O47" s="17"/>
      <c r="P47" s="105"/>
      <c r="Q47" s="112"/>
    </row>
    <row r="48" spans="1:18" x14ac:dyDescent="0.25">
      <c r="A48" s="20"/>
      <c r="B48" s="14"/>
      <c r="C48" s="14"/>
      <c r="D48" s="14"/>
      <c r="E48" s="14"/>
      <c r="F48" s="15"/>
      <c r="G48" s="18"/>
      <c r="H48" s="58" t="s">
        <v>170</v>
      </c>
      <c r="I48" s="15"/>
      <c r="J48" s="21"/>
      <c r="K48" s="18" t="s">
        <v>154</v>
      </c>
      <c r="L48" s="18"/>
      <c r="M48" s="18"/>
      <c r="N48" s="114">
        <v>2000</v>
      </c>
      <c r="O48" s="18"/>
      <c r="P48" s="142">
        <f>L48+M48+N48+O48</f>
        <v>2000</v>
      </c>
      <c r="Q48" s="112">
        <f>'свод-2013г.'!Q88</f>
        <v>2</v>
      </c>
    </row>
    <row r="49" spans="1:17" x14ac:dyDescent="0.25">
      <c r="A49" s="20"/>
      <c r="B49" s="14"/>
      <c r="C49" s="14"/>
      <c r="D49" s="14"/>
      <c r="E49" s="14"/>
      <c r="F49" s="14"/>
      <c r="G49" s="17" t="s">
        <v>49</v>
      </c>
      <c r="H49" s="53" t="s">
        <v>173</v>
      </c>
      <c r="I49" s="14"/>
      <c r="J49" s="20"/>
      <c r="K49" s="17"/>
      <c r="L49" s="17"/>
      <c r="M49" s="17"/>
      <c r="N49" s="47"/>
      <c r="O49" s="17"/>
      <c r="P49" s="105"/>
      <c r="Q49" s="112"/>
    </row>
    <row r="50" spans="1:17" x14ac:dyDescent="0.25">
      <c r="A50" s="20"/>
      <c r="B50" s="14"/>
      <c r="C50" s="14"/>
      <c r="D50" s="14"/>
      <c r="E50" s="14"/>
      <c r="F50" s="14"/>
      <c r="G50" s="17" t="s">
        <v>172</v>
      </c>
      <c r="H50" s="53" t="s">
        <v>174</v>
      </c>
      <c r="I50" s="14"/>
      <c r="J50" s="20"/>
      <c r="K50" s="17"/>
      <c r="L50" s="17"/>
      <c r="M50" s="17"/>
      <c r="N50" s="47"/>
      <c r="O50" s="17"/>
      <c r="P50" s="105"/>
      <c r="Q50" s="112"/>
    </row>
    <row r="51" spans="1:17" ht="15.75" thickBot="1" x14ac:dyDescent="0.3">
      <c r="A51" s="93"/>
      <c r="B51" s="96"/>
      <c r="C51" s="96"/>
      <c r="D51" s="96"/>
      <c r="E51" s="96"/>
      <c r="F51" s="96"/>
      <c r="G51" s="93"/>
      <c r="H51" s="119" t="s">
        <v>175</v>
      </c>
      <c r="I51" s="96"/>
      <c r="J51" s="97"/>
      <c r="K51" s="93" t="s">
        <v>154</v>
      </c>
      <c r="L51" s="93"/>
      <c r="M51" s="93"/>
      <c r="N51" s="124">
        <v>3154</v>
      </c>
      <c r="O51" s="93"/>
      <c r="P51" s="133">
        <f>L51+M51+N51+O51</f>
        <v>3154</v>
      </c>
      <c r="Q51" s="112">
        <f>'свод-2013г.'!Q41</f>
        <v>3.1539999999999999</v>
      </c>
    </row>
    <row r="52" spans="1:17" x14ac:dyDescent="0.25">
      <c r="A52" s="122"/>
      <c r="B52" s="14"/>
      <c r="C52" s="14"/>
      <c r="D52" s="14"/>
      <c r="E52" s="14"/>
      <c r="F52" s="14"/>
      <c r="G52" s="17"/>
      <c r="H52" s="123" t="s">
        <v>178</v>
      </c>
      <c r="I52" s="14"/>
      <c r="J52" s="121"/>
      <c r="K52" s="122"/>
      <c r="L52" s="122">
        <f>L54+L56</f>
        <v>0</v>
      </c>
      <c r="M52" s="122">
        <f>M54+M56</f>
        <v>0</v>
      </c>
      <c r="N52" s="130">
        <f>N54+N56</f>
        <v>3768</v>
      </c>
      <c r="O52" s="131">
        <f>O54+O56</f>
        <v>0</v>
      </c>
      <c r="P52" s="143">
        <f>P54+P56</f>
        <v>3768</v>
      </c>
      <c r="Q52" s="112"/>
    </row>
    <row r="53" spans="1:17" x14ac:dyDescent="0.25">
      <c r="A53" s="29">
        <v>6</v>
      </c>
      <c r="B53" s="14" t="s">
        <v>176</v>
      </c>
      <c r="C53" s="14"/>
      <c r="D53" s="14"/>
      <c r="E53" s="14"/>
      <c r="F53" s="14"/>
      <c r="G53" s="17" t="s">
        <v>87</v>
      </c>
      <c r="H53" s="53" t="s">
        <v>180</v>
      </c>
      <c r="J53" s="20"/>
      <c r="K53" s="17"/>
      <c r="L53" s="17"/>
      <c r="M53" s="17"/>
      <c r="N53" s="29"/>
      <c r="O53" s="29"/>
      <c r="P53" s="29"/>
    </row>
    <row r="54" spans="1:17" x14ac:dyDescent="0.25">
      <c r="A54" s="29"/>
      <c r="B54" s="14" t="s">
        <v>177</v>
      </c>
      <c r="C54" s="14"/>
      <c r="D54" s="14"/>
      <c r="E54" s="14"/>
      <c r="F54" s="14"/>
      <c r="G54" s="29" t="s">
        <v>88</v>
      </c>
      <c r="H54" s="64" t="s">
        <v>181</v>
      </c>
      <c r="I54" s="15"/>
      <c r="J54" s="21"/>
      <c r="K54" s="21" t="s">
        <v>154</v>
      </c>
      <c r="L54" s="18"/>
      <c r="M54" s="18"/>
      <c r="N54" s="40">
        <v>375</v>
      </c>
      <c r="O54" s="27"/>
      <c r="P54" s="142">
        <f>L54+M54+N54+O54</f>
        <v>375</v>
      </c>
    </row>
    <row r="55" spans="1:17" x14ac:dyDescent="0.25">
      <c r="A55" s="17"/>
      <c r="B55" s="14"/>
      <c r="C55" s="14"/>
      <c r="D55" s="14"/>
      <c r="E55" s="14"/>
      <c r="F55" s="19"/>
      <c r="G55" s="16" t="s">
        <v>22</v>
      </c>
      <c r="H55" s="63" t="s">
        <v>183</v>
      </c>
      <c r="I55" s="14"/>
      <c r="J55" s="20"/>
      <c r="K55" s="20"/>
      <c r="L55" s="17"/>
      <c r="M55" s="17"/>
      <c r="N55" s="17"/>
      <c r="O55" s="17"/>
      <c r="P55" s="20"/>
    </row>
    <row r="56" spans="1:17" ht="15.75" thickBot="1" x14ac:dyDescent="0.3">
      <c r="A56" s="106"/>
      <c r="B56" s="96"/>
      <c r="C56" s="96"/>
      <c r="D56" s="96"/>
      <c r="E56" s="96"/>
      <c r="F56" s="97"/>
      <c r="G56" s="106" t="s">
        <v>23</v>
      </c>
      <c r="H56" s="108" t="s">
        <v>184</v>
      </c>
      <c r="I56" s="96"/>
      <c r="J56" s="97"/>
      <c r="K56" s="97" t="s">
        <v>154</v>
      </c>
      <c r="L56" s="93"/>
      <c r="M56" s="93"/>
      <c r="N56" s="133">
        <v>3393</v>
      </c>
      <c r="O56" s="134"/>
      <c r="P56" s="133">
        <f>L56+M56+N56+O56</f>
        <v>3393</v>
      </c>
    </row>
    <row r="57" spans="1:17" x14ac:dyDescent="0.25">
      <c r="A57" s="17"/>
      <c r="F57" s="20"/>
      <c r="G57" s="17"/>
      <c r="H57" s="123" t="s">
        <v>178</v>
      </c>
      <c r="J57" s="20"/>
      <c r="K57" s="20" t="s">
        <v>154</v>
      </c>
      <c r="L57" s="17"/>
      <c r="M57" s="29">
        <f>M61+M64</f>
        <v>0</v>
      </c>
      <c r="N57" s="29">
        <f>N61+N64</f>
        <v>0</v>
      </c>
      <c r="O57" s="29">
        <f>O61+O64</f>
        <v>0</v>
      </c>
      <c r="P57" s="135">
        <f>L57+M57+N57+O57</f>
        <v>0</v>
      </c>
    </row>
    <row r="58" spans="1:17" x14ac:dyDescent="0.25">
      <c r="A58" s="29">
        <v>7</v>
      </c>
      <c r="B58" s="14" t="s">
        <v>190</v>
      </c>
      <c r="C58" s="14"/>
      <c r="D58" s="14"/>
      <c r="E58" s="14"/>
      <c r="F58" s="14"/>
      <c r="G58" s="29" t="s">
        <v>197</v>
      </c>
      <c r="H58" s="53" t="s">
        <v>192</v>
      </c>
      <c r="J58" s="20"/>
      <c r="K58" s="20"/>
      <c r="L58" s="17"/>
      <c r="M58" s="17"/>
      <c r="N58" s="17"/>
      <c r="O58" s="17"/>
      <c r="P58" s="20"/>
    </row>
    <row r="59" spans="1:17" x14ac:dyDescent="0.25">
      <c r="A59" s="29"/>
      <c r="B59" s="14" t="s">
        <v>191</v>
      </c>
      <c r="C59" s="14"/>
      <c r="D59" s="14"/>
      <c r="E59" s="14"/>
      <c r="F59" s="14"/>
      <c r="G59" s="17" t="s">
        <v>17</v>
      </c>
      <c r="H59" s="14" t="s">
        <v>193</v>
      </c>
      <c r="J59" s="20"/>
      <c r="K59" s="20"/>
      <c r="L59" s="17"/>
      <c r="M59" s="17"/>
      <c r="N59" s="17"/>
      <c r="O59" s="17"/>
      <c r="P59" s="20"/>
    </row>
    <row r="60" spans="1:17" x14ac:dyDescent="0.25">
      <c r="A60" s="29"/>
      <c r="B60" s="14"/>
      <c r="C60" s="14"/>
      <c r="D60" s="14"/>
      <c r="E60" s="14"/>
      <c r="F60" s="14"/>
      <c r="G60" s="17"/>
      <c r="H60" s="14" t="s">
        <v>194</v>
      </c>
      <c r="I60" s="14"/>
      <c r="J60" s="20"/>
      <c r="K60" s="20"/>
      <c r="L60" s="17"/>
      <c r="M60" s="17"/>
      <c r="N60" s="17"/>
      <c r="O60" s="17"/>
      <c r="P60" s="20"/>
    </row>
    <row r="61" spans="1:17" x14ac:dyDescent="0.25">
      <c r="A61" s="29"/>
      <c r="B61" s="14"/>
      <c r="C61" s="14"/>
      <c r="D61" s="14"/>
      <c r="E61" s="14"/>
      <c r="F61" s="14"/>
      <c r="G61" s="18"/>
      <c r="H61" s="58" t="s">
        <v>195</v>
      </c>
      <c r="I61" s="15"/>
      <c r="J61" s="21"/>
      <c r="K61" s="21" t="s">
        <v>154</v>
      </c>
      <c r="L61" s="18"/>
      <c r="M61" s="27">
        <v>0</v>
      </c>
      <c r="N61" s="27">
        <v>0</v>
      </c>
      <c r="O61" s="27">
        <v>0</v>
      </c>
      <c r="P61" s="28">
        <f>L61+M61+N61+O61</f>
        <v>0</v>
      </c>
    </row>
    <row r="62" spans="1:17" x14ac:dyDescent="0.25">
      <c r="A62" s="17"/>
      <c r="B62" s="14"/>
      <c r="C62" s="14"/>
      <c r="D62" s="14"/>
      <c r="E62" s="14"/>
      <c r="F62" s="20"/>
      <c r="G62" s="29" t="s">
        <v>196</v>
      </c>
      <c r="H62" s="53" t="s">
        <v>198</v>
      </c>
      <c r="J62" s="20"/>
      <c r="K62" s="20"/>
      <c r="L62" s="17"/>
      <c r="M62" s="29"/>
      <c r="N62" s="29"/>
      <c r="O62" s="29"/>
      <c r="P62" s="23"/>
    </row>
    <row r="63" spans="1:17" x14ac:dyDescent="0.25">
      <c r="A63" s="17"/>
      <c r="B63" s="14"/>
      <c r="C63" s="14"/>
      <c r="D63" s="14"/>
      <c r="E63" s="14"/>
      <c r="F63" s="20"/>
      <c r="G63" s="29" t="s">
        <v>17</v>
      </c>
      <c r="H63" s="53" t="s">
        <v>199</v>
      </c>
      <c r="I63" s="14"/>
      <c r="J63" s="20"/>
      <c r="K63" s="20"/>
      <c r="L63" s="17"/>
      <c r="M63" s="29"/>
      <c r="N63" s="29"/>
      <c r="O63" s="29"/>
      <c r="P63" s="23"/>
    </row>
    <row r="64" spans="1:17" ht="15.75" thickBot="1" x14ac:dyDescent="0.3">
      <c r="A64" s="93"/>
      <c r="B64" s="96"/>
      <c r="C64" s="96"/>
      <c r="D64" s="96"/>
      <c r="E64" s="96"/>
      <c r="F64" s="97"/>
      <c r="G64" s="106"/>
      <c r="H64" s="108" t="s">
        <v>200</v>
      </c>
      <c r="I64" s="96"/>
      <c r="J64" s="97"/>
      <c r="K64" s="97" t="s">
        <v>154</v>
      </c>
      <c r="L64" s="93"/>
      <c r="M64" s="106">
        <v>0</v>
      </c>
      <c r="N64" s="106">
        <v>0</v>
      </c>
      <c r="O64" s="106">
        <v>0</v>
      </c>
      <c r="P64" s="110">
        <f>L64+M64+N64+O64</f>
        <v>0</v>
      </c>
    </row>
    <row r="65" spans="1:17" x14ac:dyDescent="0.25">
      <c r="A65" s="17"/>
      <c r="B65" s="14"/>
      <c r="C65" s="14"/>
      <c r="D65" s="14"/>
      <c r="E65" s="14"/>
      <c r="F65" s="20"/>
      <c r="G65" s="29"/>
      <c r="H65" s="123" t="s">
        <v>178</v>
      </c>
      <c r="I65" s="14"/>
      <c r="J65" s="20"/>
      <c r="K65" s="20" t="s">
        <v>154</v>
      </c>
      <c r="L65" s="17"/>
      <c r="M65" s="29"/>
      <c r="N65" s="30">
        <f>N68</f>
        <v>650</v>
      </c>
      <c r="O65" s="30">
        <f>O68</f>
        <v>13</v>
      </c>
      <c r="P65" s="74">
        <f>N65+O65</f>
        <v>663</v>
      </c>
    </row>
    <row r="66" spans="1:17" x14ac:dyDescent="0.25">
      <c r="A66" s="29">
        <v>8</v>
      </c>
      <c r="B66" s="14" t="s">
        <v>239</v>
      </c>
      <c r="C66" s="14"/>
      <c r="D66" s="14"/>
      <c r="E66" s="14"/>
      <c r="F66" s="20"/>
      <c r="G66" s="29" t="s">
        <v>242</v>
      </c>
      <c r="H66" s="63" t="s">
        <v>243</v>
      </c>
      <c r="I66" s="14"/>
      <c r="J66" s="20"/>
      <c r="K66" s="20"/>
      <c r="L66" s="17"/>
      <c r="M66" s="29"/>
      <c r="N66" s="29"/>
      <c r="O66" s="29"/>
      <c r="P66" s="23"/>
    </row>
    <row r="67" spans="1:17" x14ac:dyDescent="0.25">
      <c r="A67" s="17"/>
      <c r="B67" s="14" t="s">
        <v>240</v>
      </c>
      <c r="C67" s="14"/>
      <c r="D67" s="14"/>
      <c r="E67" s="14"/>
      <c r="F67" s="20"/>
      <c r="G67" s="29" t="s">
        <v>17</v>
      </c>
      <c r="H67" s="63" t="s">
        <v>244</v>
      </c>
      <c r="I67" s="14"/>
      <c r="J67" s="20"/>
      <c r="K67" s="20"/>
      <c r="L67" s="17"/>
      <c r="M67" s="29"/>
      <c r="N67" s="29"/>
      <c r="O67" s="29"/>
      <c r="P67" s="23"/>
    </row>
    <row r="68" spans="1:17" ht="15.75" thickBot="1" x14ac:dyDescent="0.3">
      <c r="A68" s="93"/>
      <c r="B68" s="96" t="s">
        <v>241</v>
      </c>
      <c r="C68" s="96"/>
      <c r="D68" s="96"/>
      <c r="E68" s="96"/>
      <c r="F68" s="97"/>
      <c r="G68" s="93"/>
      <c r="H68" s="108" t="s">
        <v>245</v>
      </c>
      <c r="I68" s="96"/>
      <c r="J68" s="97"/>
      <c r="K68" s="97" t="s">
        <v>154</v>
      </c>
      <c r="L68" s="93"/>
      <c r="M68" s="106"/>
      <c r="N68" s="99">
        <v>650</v>
      </c>
      <c r="O68" s="99">
        <v>13</v>
      </c>
      <c r="P68" s="138">
        <f>N68+O68</f>
        <v>663</v>
      </c>
    </row>
    <row r="69" spans="1:17" x14ac:dyDescent="0.25">
      <c r="A69" s="17"/>
      <c r="F69" s="20"/>
      <c r="G69" s="17"/>
      <c r="H69" s="123" t="s">
        <v>178</v>
      </c>
      <c r="J69" s="20"/>
      <c r="K69" s="20" t="s">
        <v>12</v>
      </c>
      <c r="L69" s="17">
        <f>L72</f>
        <v>2.2679999999999998</v>
      </c>
      <c r="M69" s="17">
        <f>M72</f>
        <v>104.88</v>
      </c>
      <c r="N69" s="17">
        <f>N72</f>
        <v>15.616</v>
      </c>
      <c r="O69" s="17">
        <f>O72</f>
        <v>0</v>
      </c>
      <c r="P69" s="135">
        <f>L69+M69+N69+O69</f>
        <v>122.764</v>
      </c>
    </row>
    <row r="70" spans="1:17" x14ac:dyDescent="0.25">
      <c r="A70" s="29">
        <v>9</v>
      </c>
      <c r="B70" t="s">
        <v>201</v>
      </c>
      <c r="F70" s="20"/>
      <c r="G70" s="29" t="s">
        <v>207</v>
      </c>
      <c r="H70" s="63" t="s">
        <v>204</v>
      </c>
      <c r="J70" s="20"/>
      <c r="K70" s="17"/>
      <c r="L70" s="17"/>
      <c r="M70" s="17"/>
      <c r="N70" s="17"/>
      <c r="O70" s="17"/>
      <c r="P70" s="17"/>
    </row>
    <row r="71" spans="1:17" x14ac:dyDescent="0.25">
      <c r="A71" s="17"/>
      <c r="B71" s="59" t="s">
        <v>202</v>
      </c>
      <c r="C71" s="14"/>
      <c r="D71" s="14"/>
      <c r="E71" s="14"/>
      <c r="F71" s="20"/>
      <c r="G71" s="17" t="s">
        <v>88</v>
      </c>
      <c r="H71" s="63" t="s">
        <v>205</v>
      </c>
      <c r="I71" s="14"/>
      <c r="J71" s="20"/>
      <c r="K71" s="17"/>
      <c r="L71" s="17"/>
      <c r="M71" s="17"/>
      <c r="N71" s="17"/>
      <c r="O71" s="17"/>
      <c r="P71" s="17"/>
    </row>
    <row r="72" spans="1:17" ht="15.75" thickBot="1" x14ac:dyDescent="0.3">
      <c r="A72" s="17"/>
      <c r="B72" s="100" t="s">
        <v>203</v>
      </c>
      <c r="C72" s="96"/>
      <c r="D72" s="96"/>
      <c r="E72" s="96"/>
      <c r="F72" s="97"/>
      <c r="G72" s="93"/>
      <c r="H72" s="108" t="s">
        <v>206</v>
      </c>
      <c r="I72" s="96"/>
      <c r="J72" s="97"/>
      <c r="K72" s="93" t="s">
        <v>12</v>
      </c>
      <c r="L72" s="93">
        <v>2.2679999999999998</v>
      </c>
      <c r="M72" s="93">
        <v>104.88</v>
      </c>
      <c r="N72" s="93">
        <v>15.616</v>
      </c>
      <c r="O72" s="93">
        <v>0</v>
      </c>
      <c r="P72" s="93">
        <f>L72+M72+N72+O72</f>
        <v>122.764</v>
      </c>
    </row>
    <row r="73" spans="1:17" x14ac:dyDescent="0.25">
      <c r="A73" s="16"/>
      <c r="F73" s="20"/>
      <c r="G73" s="17"/>
      <c r="H73" s="123" t="s">
        <v>178</v>
      </c>
      <c r="J73" s="121"/>
      <c r="K73" s="122" t="s">
        <v>154</v>
      </c>
      <c r="L73" s="125">
        <f>L75+L77+L79</f>
        <v>180</v>
      </c>
      <c r="M73" s="125">
        <f>M75+M77+M79</f>
        <v>0</v>
      </c>
      <c r="N73" s="125">
        <f>N75+N77+N79</f>
        <v>909</v>
      </c>
      <c r="O73" s="125">
        <f>O75+O77+O79</f>
        <v>0</v>
      </c>
      <c r="P73" s="126">
        <f>L73+M73+N73+O73</f>
        <v>1089</v>
      </c>
    </row>
    <row r="74" spans="1:17" x14ac:dyDescent="0.25">
      <c r="A74" s="24">
        <v>10</v>
      </c>
      <c r="B74" s="59" t="s">
        <v>208</v>
      </c>
      <c r="F74" s="20"/>
      <c r="G74" s="29" t="s">
        <v>211</v>
      </c>
      <c r="H74" s="63" t="s">
        <v>213</v>
      </c>
      <c r="I74" s="14"/>
      <c r="J74" s="20"/>
      <c r="K74" s="17"/>
      <c r="L74" s="17"/>
      <c r="M74" s="20"/>
      <c r="N74" s="17"/>
      <c r="O74" s="17"/>
      <c r="P74" s="17"/>
    </row>
    <row r="75" spans="1:17" x14ac:dyDescent="0.25">
      <c r="A75" s="24"/>
      <c r="B75" s="59" t="s">
        <v>209</v>
      </c>
      <c r="F75" s="20"/>
      <c r="G75" s="27" t="s">
        <v>212</v>
      </c>
      <c r="H75" s="64" t="s">
        <v>214</v>
      </c>
      <c r="I75" s="15"/>
      <c r="J75" s="21"/>
      <c r="K75" s="18" t="s">
        <v>154</v>
      </c>
      <c r="L75" s="18"/>
      <c r="M75" s="21"/>
      <c r="N75" s="27">
        <v>0</v>
      </c>
      <c r="O75" s="27">
        <v>0</v>
      </c>
      <c r="P75" s="27">
        <f>L75+M75+N75+O75</f>
        <v>0</v>
      </c>
    </row>
    <row r="76" spans="1:17" x14ac:dyDescent="0.25">
      <c r="A76" s="24"/>
      <c r="B76" s="59"/>
      <c r="F76" s="20"/>
      <c r="G76" s="29" t="s">
        <v>215</v>
      </c>
      <c r="H76" s="63" t="s">
        <v>216</v>
      </c>
      <c r="J76" s="20"/>
      <c r="K76" s="17"/>
      <c r="L76" s="17"/>
      <c r="M76" s="20"/>
      <c r="N76" s="29"/>
      <c r="O76" s="29"/>
      <c r="P76" s="29"/>
    </row>
    <row r="77" spans="1:17" x14ac:dyDescent="0.25">
      <c r="A77" s="24"/>
      <c r="B77" s="59"/>
      <c r="F77" s="20"/>
      <c r="G77" s="27" t="s">
        <v>82</v>
      </c>
      <c r="H77" s="64" t="s">
        <v>217</v>
      </c>
      <c r="I77" s="15"/>
      <c r="J77" s="21"/>
      <c r="K77" s="18" t="s">
        <v>154</v>
      </c>
      <c r="L77" s="18"/>
      <c r="M77" s="21"/>
      <c r="N77" s="27">
        <v>0</v>
      </c>
      <c r="O77" s="27">
        <v>0</v>
      </c>
      <c r="P77" s="27">
        <f>L77+M77+N77+O77</f>
        <v>0</v>
      </c>
    </row>
    <row r="78" spans="1:17" x14ac:dyDescent="0.25">
      <c r="A78" s="24"/>
      <c r="B78" s="59"/>
      <c r="F78" s="20"/>
      <c r="G78" s="29" t="s">
        <v>121</v>
      </c>
      <c r="H78" s="63" t="s">
        <v>218</v>
      </c>
      <c r="J78" s="20"/>
      <c r="K78" s="17"/>
      <c r="L78" s="17"/>
      <c r="M78" s="20"/>
      <c r="N78" s="17"/>
      <c r="O78" s="17"/>
      <c r="P78" s="17"/>
    </row>
    <row r="79" spans="1:17" ht="15.75" thickBot="1" x14ac:dyDescent="0.3">
      <c r="A79" s="136"/>
      <c r="B79" s="100"/>
      <c r="C79" s="96"/>
      <c r="D79" s="96"/>
      <c r="E79" s="96"/>
      <c r="F79" s="97"/>
      <c r="G79" s="106" t="s">
        <v>17</v>
      </c>
      <c r="H79" s="119" t="s">
        <v>219</v>
      </c>
      <c r="I79" s="96"/>
      <c r="J79" s="97"/>
      <c r="K79" s="93" t="s">
        <v>154</v>
      </c>
      <c r="L79" s="99">
        <v>180</v>
      </c>
      <c r="M79" s="110"/>
      <c r="N79" s="99">
        <v>909</v>
      </c>
      <c r="O79" s="106"/>
      <c r="P79" s="99">
        <f>L79+M79+N79+O79</f>
        <v>1089</v>
      </c>
    </row>
    <row r="80" spans="1:17" x14ac:dyDescent="0.25">
      <c r="A80" s="24"/>
      <c r="B80" s="59"/>
      <c r="F80" s="20"/>
      <c r="G80" s="29"/>
      <c r="H80" s="123" t="s">
        <v>178</v>
      </c>
      <c r="J80" s="121"/>
      <c r="K80" s="122" t="s">
        <v>154</v>
      </c>
      <c r="L80" s="130">
        <f>L84</f>
        <v>21010</v>
      </c>
      <c r="M80" s="130">
        <f>M84</f>
        <v>0</v>
      </c>
      <c r="N80" s="130">
        <f>N84</f>
        <v>1930.3</v>
      </c>
      <c r="O80" s="130">
        <f>O84</f>
        <v>0</v>
      </c>
      <c r="P80" s="132">
        <f>L80+M80+N80+O80</f>
        <v>22940.3</v>
      </c>
      <c r="Q80" s="137">
        <f>'свод-2013г.'!Q101</f>
        <v>22.940300000000001</v>
      </c>
    </row>
    <row r="81" spans="1:16" x14ac:dyDescent="0.25">
      <c r="A81" s="24">
        <v>11</v>
      </c>
      <c r="B81" s="59" t="s">
        <v>220</v>
      </c>
      <c r="F81" s="20"/>
      <c r="G81" s="29" t="s">
        <v>134</v>
      </c>
      <c r="H81" s="53" t="s">
        <v>221</v>
      </c>
      <c r="J81" s="20"/>
      <c r="K81" s="17"/>
      <c r="L81" s="30"/>
      <c r="M81" s="30"/>
      <c r="N81" s="30"/>
      <c r="O81" s="30"/>
      <c r="P81" s="30"/>
    </row>
    <row r="82" spans="1:16" x14ac:dyDescent="0.25">
      <c r="A82" s="24"/>
      <c r="B82" s="59"/>
      <c r="F82" s="20"/>
      <c r="G82" s="29" t="s">
        <v>135</v>
      </c>
      <c r="H82" s="53" t="s">
        <v>222</v>
      </c>
      <c r="J82" s="20"/>
      <c r="K82" s="17"/>
      <c r="L82" s="30"/>
      <c r="M82" s="30"/>
      <c r="N82" s="30"/>
      <c r="O82" s="30"/>
      <c r="P82" s="30"/>
    </row>
    <row r="83" spans="1:16" x14ac:dyDescent="0.25">
      <c r="A83" s="59"/>
      <c r="B83" s="59"/>
      <c r="F83" s="20"/>
      <c r="G83" s="17"/>
      <c r="H83" s="53" t="s">
        <v>223</v>
      </c>
      <c r="J83" s="20"/>
      <c r="K83" s="17"/>
      <c r="L83" s="30"/>
      <c r="M83" s="30"/>
      <c r="N83" s="30"/>
      <c r="O83" s="30"/>
      <c r="P83" s="30"/>
    </row>
    <row r="84" spans="1:16" ht="15.75" thickBot="1" x14ac:dyDescent="0.3">
      <c r="A84" s="100"/>
      <c r="B84" s="100"/>
      <c r="C84" s="96"/>
      <c r="D84" s="96"/>
      <c r="E84" s="96"/>
      <c r="F84" s="97"/>
      <c r="G84" s="93"/>
      <c r="H84" s="119" t="s">
        <v>224</v>
      </c>
      <c r="I84" s="96"/>
      <c r="J84" s="97"/>
      <c r="K84" s="93" t="s">
        <v>154</v>
      </c>
      <c r="L84" s="99">
        <v>21010</v>
      </c>
      <c r="M84" s="99"/>
      <c r="N84" s="99">
        <v>1930.3</v>
      </c>
      <c r="O84" s="99"/>
      <c r="P84" s="99">
        <f>L84+M84+N84+O84</f>
        <v>22940.3</v>
      </c>
    </row>
    <row r="85" spans="1:16" x14ac:dyDescent="0.25">
      <c r="A85" s="59"/>
      <c r="B85" s="59"/>
      <c r="F85" s="20"/>
      <c r="G85" s="122"/>
      <c r="H85" s="123" t="s">
        <v>178</v>
      </c>
      <c r="J85" s="121"/>
      <c r="K85" s="122" t="s">
        <v>154</v>
      </c>
      <c r="L85" s="122"/>
      <c r="M85" s="131">
        <f>M87</f>
        <v>0</v>
      </c>
      <c r="N85" s="131"/>
      <c r="O85" s="131"/>
      <c r="P85" s="131">
        <f>M85+N85+O85</f>
        <v>0</v>
      </c>
    </row>
    <row r="86" spans="1:16" x14ac:dyDescent="0.25">
      <c r="A86" s="24">
        <v>12</v>
      </c>
      <c r="B86" s="59" t="s">
        <v>225</v>
      </c>
      <c r="F86" s="14"/>
      <c r="G86" s="29" t="s">
        <v>227</v>
      </c>
      <c r="H86" s="53" t="s">
        <v>229</v>
      </c>
      <c r="J86" s="20"/>
      <c r="K86" s="17"/>
      <c r="L86" s="17"/>
      <c r="M86" s="29"/>
      <c r="N86" s="29"/>
      <c r="O86" s="29"/>
      <c r="P86" s="29"/>
    </row>
    <row r="87" spans="1:16" x14ac:dyDescent="0.25">
      <c r="A87" s="59"/>
      <c r="B87" s="59" t="s">
        <v>226</v>
      </c>
      <c r="C87" s="14"/>
      <c r="D87" s="14"/>
      <c r="E87" s="14"/>
      <c r="F87" s="14"/>
      <c r="G87" s="17" t="s">
        <v>228</v>
      </c>
      <c r="H87" s="53" t="s">
        <v>230</v>
      </c>
      <c r="J87" s="20"/>
      <c r="K87" s="17" t="s">
        <v>154</v>
      </c>
      <c r="L87" s="17"/>
      <c r="M87" s="29">
        <v>0</v>
      </c>
      <c r="N87" s="29"/>
      <c r="O87" s="29"/>
      <c r="P87" s="29">
        <f>M87+N87+O87</f>
        <v>0</v>
      </c>
    </row>
    <row r="88" spans="1:16" ht="15.75" thickBot="1" x14ac:dyDescent="0.3">
      <c r="A88" s="100"/>
      <c r="B88" s="100" t="s">
        <v>210</v>
      </c>
      <c r="C88" s="96"/>
      <c r="D88" s="96"/>
      <c r="E88" s="96"/>
      <c r="F88" s="96"/>
      <c r="G88" s="93"/>
      <c r="H88" s="96"/>
      <c r="I88" s="96"/>
      <c r="J88" s="97"/>
      <c r="K88" s="93"/>
      <c r="L88" s="93"/>
      <c r="M88" s="106"/>
      <c r="N88" s="106"/>
      <c r="O88" s="106"/>
      <c r="P88" s="106"/>
    </row>
    <row r="89" spans="1:16" x14ac:dyDescent="0.25">
      <c r="A89" s="59"/>
      <c r="B89" s="59"/>
      <c r="G89" s="17"/>
      <c r="H89" s="123" t="s">
        <v>178</v>
      </c>
      <c r="J89" s="121"/>
      <c r="K89" s="122" t="s">
        <v>154</v>
      </c>
      <c r="L89" s="122"/>
      <c r="M89" s="122"/>
      <c r="N89" s="122">
        <f>N91</f>
        <v>0</v>
      </c>
      <c r="O89" s="122"/>
      <c r="P89" s="122">
        <f>M89+N89+O89</f>
        <v>0</v>
      </c>
    </row>
    <row r="90" spans="1:16" x14ac:dyDescent="0.25">
      <c r="A90" s="24">
        <v>13</v>
      </c>
      <c r="B90" s="59" t="s">
        <v>233</v>
      </c>
      <c r="G90" s="29" t="s">
        <v>231</v>
      </c>
      <c r="H90" s="53" t="s">
        <v>232</v>
      </c>
      <c r="J90" s="20"/>
      <c r="K90" s="17"/>
      <c r="L90" s="17"/>
      <c r="M90" s="17"/>
      <c r="N90" s="17"/>
      <c r="O90" s="17"/>
      <c r="P90" s="17"/>
    </row>
    <row r="91" spans="1:16" x14ac:dyDescent="0.25">
      <c r="A91" s="59"/>
      <c r="B91" s="59" t="s">
        <v>226</v>
      </c>
      <c r="G91" s="17" t="s">
        <v>82</v>
      </c>
      <c r="H91" s="53" t="s">
        <v>404</v>
      </c>
      <c r="J91" s="20"/>
      <c r="K91" s="17" t="s">
        <v>154</v>
      </c>
      <c r="L91" s="17"/>
      <c r="M91" s="17"/>
      <c r="N91" s="17">
        <v>0</v>
      </c>
      <c r="O91" s="17"/>
      <c r="P91" s="17">
        <f>M91+N91+O91</f>
        <v>0</v>
      </c>
    </row>
    <row r="92" spans="1:16" ht="15.75" thickBot="1" x14ac:dyDescent="0.3">
      <c r="A92" s="100"/>
      <c r="B92" s="100" t="s">
        <v>210</v>
      </c>
      <c r="C92" s="96"/>
      <c r="D92" s="96"/>
      <c r="E92" s="96"/>
      <c r="F92" s="96"/>
      <c r="G92" s="93"/>
      <c r="H92" s="96"/>
      <c r="I92" s="96"/>
      <c r="J92" s="97"/>
      <c r="K92" s="93"/>
      <c r="L92" s="93"/>
      <c r="M92" s="93"/>
      <c r="N92" s="93"/>
      <c r="O92" s="93"/>
      <c r="P92" s="93"/>
    </row>
    <row r="93" spans="1:16" x14ac:dyDescent="0.25">
      <c r="A93" s="59"/>
      <c r="B93" s="59"/>
      <c r="G93" s="17"/>
      <c r="H93" s="123" t="s">
        <v>178</v>
      </c>
      <c r="J93" s="20"/>
      <c r="K93" s="17" t="s">
        <v>154</v>
      </c>
      <c r="L93" s="17"/>
      <c r="M93" s="17"/>
      <c r="N93" s="107">
        <f>N96</f>
        <v>500</v>
      </c>
      <c r="O93" s="17"/>
      <c r="P93" s="139">
        <f>M93+N93+O93</f>
        <v>500</v>
      </c>
    </row>
    <row r="94" spans="1:16" x14ac:dyDescent="0.25">
      <c r="A94" s="24">
        <v>14</v>
      </c>
      <c r="B94" s="59" t="s">
        <v>234</v>
      </c>
      <c r="G94" s="29" t="s">
        <v>81</v>
      </c>
      <c r="H94" s="53" t="s">
        <v>235</v>
      </c>
      <c r="J94" s="20"/>
      <c r="K94" s="17"/>
      <c r="L94" s="17"/>
      <c r="M94" s="17"/>
      <c r="N94" s="17"/>
      <c r="O94" s="17"/>
      <c r="P94" s="17"/>
    </row>
    <row r="95" spans="1:16" x14ac:dyDescent="0.25">
      <c r="A95" s="59"/>
      <c r="B95" s="59" t="s">
        <v>226</v>
      </c>
      <c r="G95" s="17" t="s">
        <v>82</v>
      </c>
      <c r="H95" s="53" t="s">
        <v>236</v>
      </c>
      <c r="J95" s="20"/>
      <c r="K95" s="17"/>
      <c r="L95" s="17"/>
      <c r="M95" s="17"/>
      <c r="N95" s="17"/>
      <c r="O95" s="17"/>
      <c r="P95" s="17"/>
    </row>
    <row r="96" spans="1:16" ht="15.75" thickBot="1" x14ac:dyDescent="0.3">
      <c r="A96" s="100"/>
      <c r="B96" s="100" t="s">
        <v>210</v>
      </c>
      <c r="C96" s="96"/>
      <c r="D96" s="96"/>
      <c r="E96" s="96"/>
      <c r="F96" s="96"/>
      <c r="G96" s="93"/>
      <c r="H96" s="119" t="s">
        <v>237</v>
      </c>
      <c r="I96" s="96"/>
      <c r="J96" s="97"/>
      <c r="K96" s="93" t="s">
        <v>154</v>
      </c>
      <c r="L96" s="93"/>
      <c r="M96" s="93"/>
      <c r="N96" s="124">
        <v>500</v>
      </c>
      <c r="O96" s="93"/>
      <c r="P96" s="124">
        <f>M96+N96+O96</f>
        <v>500</v>
      </c>
    </row>
    <row r="97" spans="1:8" x14ac:dyDescent="0.25">
      <c r="A97" s="14"/>
      <c r="B97" s="14"/>
      <c r="C97" s="14"/>
      <c r="D97" s="14"/>
      <c r="E97" s="14"/>
      <c r="F97" s="14"/>
      <c r="G97" s="14"/>
    </row>
    <row r="98" spans="1:8" x14ac:dyDescent="0.25">
      <c r="A98" s="31"/>
      <c r="B98" s="14"/>
      <c r="C98" s="14"/>
      <c r="D98" s="14"/>
      <c r="E98" s="14"/>
      <c r="F98" s="14"/>
      <c r="G98" s="31"/>
      <c r="H98" s="14"/>
    </row>
    <row r="99" spans="1:8" x14ac:dyDescent="0.25">
      <c r="A99" s="14"/>
      <c r="B99" s="14"/>
      <c r="C99" s="14"/>
      <c r="D99" s="14"/>
      <c r="E99" s="14"/>
      <c r="F99" s="14"/>
      <c r="G99" s="14"/>
      <c r="H99" s="14"/>
    </row>
    <row r="100" spans="1:8" x14ac:dyDescent="0.25">
      <c r="A100" s="14"/>
      <c r="B100" s="14"/>
      <c r="C100" s="14"/>
      <c r="D100" s="14"/>
      <c r="E100" s="14"/>
      <c r="F100" s="14"/>
      <c r="G100" s="14"/>
      <c r="H100" s="14"/>
    </row>
    <row r="101" spans="1:8" x14ac:dyDescent="0.25">
      <c r="A101" s="14"/>
      <c r="B101" s="14"/>
      <c r="C101" s="14"/>
      <c r="D101" s="14"/>
      <c r="E101" s="14"/>
      <c r="F101" s="14"/>
      <c r="G101" s="14"/>
      <c r="H101" s="14"/>
    </row>
  </sheetData>
  <mergeCells count="5">
    <mergeCell ref="L4:P4"/>
    <mergeCell ref="B5:F5"/>
    <mergeCell ref="L5:O5"/>
    <mergeCell ref="B6:F6"/>
    <mergeCell ref="B17:D17"/>
  </mergeCells>
  <pageMargins left="0.39370078740157483" right="0" top="0.3543307086614173" bottom="0.74803149606299213" header="0.31496062992125984" footer="0.1181102362204724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0"/>
  <sheetViews>
    <sheetView workbookViewId="0">
      <selection activeCell="G31" sqref="G31"/>
    </sheetView>
  </sheetViews>
  <sheetFormatPr defaultRowHeight="15" x14ac:dyDescent="0.25"/>
  <cols>
    <col min="2" max="2" width="4.28515625" customWidth="1"/>
    <col min="3" max="6" width="8.7109375" customWidth="1"/>
    <col min="7" max="7" width="7.42578125" customWidth="1"/>
    <col min="8" max="8" width="12.85546875" customWidth="1"/>
    <col min="10" max="10" width="9.140625" customWidth="1"/>
    <col min="11" max="11" width="9.85546875" customWidth="1"/>
    <col min="12" max="12" width="8.85546875" customWidth="1"/>
    <col min="14" max="15" width="10.7109375" customWidth="1"/>
    <col min="16" max="16" width="12" customWidth="1"/>
    <col min="17" max="17" width="10.7109375" customWidth="1"/>
    <col min="18" max="18" width="11.140625" customWidth="1"/>
    <col min="19" max="19" width="8.7109375" customWidth="1"/>
    <col min="20" max="20" width="10.7109375" customWidth="1"/>
  </cols>
  <sheetData>
    <row r="1" spans="2:20" ht="21" x14ac:dyDescent="0.25">
      <c r="B1" s="353" t="s">
        <v>314</v>
      </c>
      <c r="C1" s="353"/>
      <c r="D1" s="353"/>
      <c r="E1" s="353"/>
      <c r="F1" s="353"/>
      <c r="G1" s="353"/>
      <c r="H1" s="353"/>
      <c r="I1" s="353"/>
      <c r="J1" s="169"/>
      <c r="K1" s="169"/>
      <c r="L1" s="169"/>
      <c r="M1" s="169"/>
      <c r="N1" s="169"/>
      <c r="O1" s="169"/>
      <c r="P1" s="169"/>
      <c r="Q1" s="169"/>
    </row>
    <row r="2" spans="2:20" ht="32.25" hidden="1" customHeight="1" x14ac:dyDescent="0.25"/>
    <row r="3" spans="2:20" ht="24.95" customHeight="1" x14ac:dyDescent="0.3">
      <c r="B3" s="354" t="s">
        <v>313</v>
      </c>
      <c r="C3" s="354"/>
      <c r="D3" s="354"/>
      <c r="E3" s="354"/>
      <c r="F3" s="354"/>
      <c r="G3" s="354"/>
      <c r="H3" s="354"/>
      <c r="I3" s="354"/>
      <c r="J3" s="15"/>
      <c r="K3" s="15"/>
      <c r="L3" s="15"/>
      <c r="M3" s="15"/>
    </row>
    <row r="4" spans="2:20" ht="20.100000000000001" customHeight="1" x14ac:dyDescent="0.25">
      <c r="B4" s="17"/>
      <c r="H4" s="29" t="s">
        <v>14</v>
      </c>
      <c r="I4" t="s">
        <v>2</v>
      </c>
      <c r="L4" s="29" t="s">
        <v>9</v>
      </c>
      <c r="M4" s="355" t="s">
        <v>11</v>
      </c>
      <c r="N4" s="341"/>
      <c r="O4" s="341"/>
      <c r="P4" s="341"/>
      <c r="Q4" s="342"/>
      <c r="R4" s="349"/>
      <c r="S4" s="349"/>
      <c r="T4" s="349"/>
    </row>
    <row r="5" spans="2:20" ht="15.75" x14ac:dyDescent="0.25">
      <c r="B5" s="17" t="s">
        <v>1</v>
      </c>
      <c r="C5" s="343" t="s">
        <v>18</v>
      </c>
      <c r="D5" s="344"/>
      <c r="E5" s="344"/>
      <c r="F5" s="344"/>
      <c r="G5" s="345"/>
      <c r="H5" s="17" t="s">
        <v>15</v>
      </c>
      <c r="I5" t="s">
        <v>3</v>
      </c>
      <c r="L5" s="17" t="s">
        <v>10</v>
      </c>
      <c r="M5" s="340" t="s">
        <v>39</v>
      </c>
      <c r="N5" s="341"/>
      <c r="O5" s="341"/>
      <c r="P5" s="342"/>
      <c r="Q5" s="23" t="s">
        <v>8</v>
      </c>
      <c r="R5" s="349"/>
      <c r="S5" s="349"/>
      <c r="T5" s="31"/>
    </row>
    <row r="6" spans="2:20" x14ac:dyDescent="0.25">
      <c r="B6" s="17"/>
      <c r="C6" s="346" t="s">
        <v>19</v>
      </c>
      <c r="D6" s="347"/>
      <c r="E6" s="347"/>
      <c r="F6" s="347"/>
      <c r="G6" s="348"/>
      <c r="H6" s="17"/>
      <c r="L6" s="17"/>
      <c r="M6" s="29" t="s">
        <v>40</v>
      </c>
      <c r="N6" s="17" t="s">
        <v>6</v>
      </c>
      <c r="O6" s="20" t="s">
        <v>182</v>
      </c>
      <c r="P6" s="20" t="s">
        <v>62</v>
      </c>
      <c r="Q6" s="23"/>
      <c r="R6" s="85" t="s">
        <v>141</v>
      </c>
      <c r="S6" s="14"/>
      <c r="T6" s="31"/>
    </row>
    <row r="7" spans="2:20" x14ac:dyDescent="0.25">
      <c r="B7" s="18"/>
      <c r="C7" s="15"/>
      <c r="D7" s="15"/>
      <c r="E7" s="15"/>
      <c r="F7" s="15"/>
      <c r="G7" s="15"/>
      <c r="H7" s="18"/>
      <c r="I7" s="15"/>
      <c r="J7" s="15"/>
      <c r="K7" s="15"/>
      <c r="L7" s="18"/>
      <c r="M7" s="27" t="s">
        <v>7</v>
      </c>
      <c r="N7" s="27" t="s">
        <v>7</v>
      </c>
      <c r="O7" s="28" t="s">
        <v>7</v>
      </c>
      <c r="P7" s="28" t="s">
        <v>63</v>
      </c>
      <c r="Q7" s="27"/>
      <c r="R7" s="31" t="s">
        <v>140</v>
      </c>
      <c r="S7" s="31"/>
      <c r="T7" s="14"/>
    </row>
    <row r="8" spans="2:20" ht="15" hidden="1" customHeight="1" x14ac:dyDescent="0.25">
      <c r="B8" s="17"/>
      <c r="H8" s="17"/>
      <c r="L8" s="17"/>
      <c r="M8" s="17"/>
      <c r="N8" s="17"/>
      <c r="O8" s="14"/>
      <c r="P8" s="14"/>
      <c r="Q8" s="20"/>
      <c r="R8" s="14"/>
      <c r="S8" s="14"/>
      <c r="T8" s="14"/>
    </row>
    <row r="9" spans="2:20" ht="15" customHeight="1" x14ac:dyDescent="0.25">
      <c r="B9" s="17"/>
      <c r="C9" s="14"/>
      <c r="D9" s="14"/>
      <c r="E9" s="14"/>
      <c r="F9" s="14"/>
      <c r="G9" s="14"/>
      <c r="H9" s="17"/>
      <c r="I9" s="80" t="s">
        <v>138</v>
      </c>
      <c r="J9" s="81"/>
      <c r="K9" s="81"/>
      <c r="L9" s="82" t="s">
        <v>139</v>
      </c>
      <c r="M9" s="83">
        <f>M11+M22+M31+M36+M41+M45+M50+M54+M64+M68+M74+M80+M83+M88+M92+M101</f>
        <v>35.991999999999997</v>
      </c>
      <c r="N9" s="83">
        <f>N11+N22+N31+N36+N41+N45+N50+N54+N64+N68+N74+N80+N83+N88+N92+N101</f>
        <v>362.61</v>
      </c>
      <c r="O9" s="83">
        <f>O11+O22+O31+O36+O41+O45+O50+O54+O64+O68+O74+O80+O83+O88+O92+O101</f>
        <v>58.815300000000008</v>
      </c>
      <c r="P9" s="83">
        <f>P11+P22+P31+P36+P41+P45+P50+P54+P64+P68+P74+P80+P83+P88+P92+P101</f>
        <v>4.4729999999999999</v>
      </c>
      <c r="Q9" s="84">
        <f>M9+N9+O9+P9</f>
        <v>461.89030000000008</v>
      </c>
      <c r="R9" s="86">
        <f>Q11+Q22+Q31+Q36+Q41+Q45+Q50+Q54+Q64+Q68+Q74+Q80+Q83+Q88+Q92+Q101</f>
        <v>462.34530000000001</v>
      </c>
      <c r="S9" s="14"/>
      <c r="T9" s="14"/>
    </row>
    <row r="10" spans="2:20" ht="15" customHeight="1" x14ac:dyDescent="0.25">
      <c r="B10" s="18"/>
      <c r="C10" s="15"/>
      <c r="D10" s="15"/>
      <c r="E10" s="15"/>
      <c r="F10" s="15"/>
      <c r="G10" s="15"/>
      <c r="H10" s="18"/>
      <c r="I10" s="15"/>
      <c r="J10" s="15"/>
      <c r="K10" s="15"/>
      <c r="L10" s="18"/>
      <c r="M10" s="18"/>
      <c r="N10" s="18"/>
      <c r="O10" s="18"/>
      <c r="P10" s="21"/>
      <c r="Q10" s="21"/>
      <c r="R10" s="14"/>
      <c r="S10" s="14"/>
      <c r="T10" s="14"/>
    </row>
    <row r="11" spans="2:20" x14ac:dyDescent="0.25">
      <c r="B11" s="17"/>
      <c r="H11" s="17"/>
      <c r="I11" s="42" t="s">
        <v>13</v>
      </c>
      <c r="J11" s="42"/>
      <c r="K11" s="42"/>
      <c r="L11" s="70" t="s">
        <v>12</v>
      </c>
      <c r="M11" s="35"/>
      <c r="N11" s="44">
        <v>138</v>
      </c>
      <c r="O11" s="44">
        <v>2.5</v>
      </c>
      <c r="P11" s="45"/>
      <c r="Q11" s="57">
        <f>M11+N11+O11+P11</f>
        <v>140.5</v>
      </c>
      <c r="R11" s="120">
        <f>Q13+Q16+Q17+Q18+Q20+Q21</f>
        <v>140.5</v>
      </c>
      <c r="S11" s="14"/>
      <c r="T11" s="14"/>
    </row>
    <row r="12" spans="2:20" x14ac:dyDescent="0.25">
      <c r="B12" s="29">
        <v>1</v>
      </c>
      <c r="C12" t="s">
        <v>4</v>
      </c>
      <c r="H12" s="29" t="s">
        <v>16</v>
      </c>
      <c r="I12" s="32" t="s">
        <v>53</v>
      </c>
      <c r="J12" s="33"/>
      <c r="K12" s="33"/>
      <c r="L12" s="35"/>
      <c r="M12" s="35"/>
      <c r="N12" s="30"/>
      <c r="O12" s="30"/>
      <c r="P12" s="30"/>
      <c r="Q12" s="41"/>
      <c r="R12" s="43"/>
      <c r="S12" s="31"/>
      <c r="T12" s="43"/>
    </row>
    <row r="13" spans="2:20" x14ac:dyDescent="0.25">
      <c r="B13" s="17"/>
      <c r="C13" t="s">
        <v>5</v>
      </c>
      <c r="H13" s="17" t="s">
        <v>17</v>
      </c>
      <c r="I13" s="25" t="s">
        <v>28</v>
      </c>
      <c r="J13" s="26"/>
      <c r="K13" s="26"/>
      <c r="L13" s="35"/>
      <c r="M13" s="35"/>
      <c r="N13" s="17"/>
      <c r="O13" s="17"/>
      <c r="P13" s="17"/>
      <c r="Q13" s="30">
        <v>27</v>
      </c>
      <c r="R13" s="14"/>
      <c r="S13" s="14"/>
      <c r="T13" s="14"/>
    </row>
    <row r="14" spans="2:20" ht="15" hidden="1" customHeight="1" x14ac:dyDescent="0.25">
      <c r="B14" s="17"/>
      <c r="H14" s="17"/>
      <c r="L14" s="17"/>
      <c r="M14" s="17"/>
      <c r="N14" s="17"/>
      <c r="O14" s="17"/>
      <c r="P14" s="17"/>
      <c r="Q14" s="36"/>
      <c r="R14" s="14"/>
      <c r="S14" s="14"/>
      <c r="T14" s="14"/>
    </row>
    <row r="15" spans="2:20" ht="15" hidden="1" customHeight="1" x14ac:dyDescent="0.25">
      <c r="B15" s="17"/>
      <c r="H15" s="17"/>
      <c r="L15" s="17"/>
      <c r="M15" s="17"/>
      <c r="N15" s="17"/>
      <c r="O15" s="17"/>
      <c r="P15" s="17"/>
      <c r="Q15" s="36"/>
      <c r="R15" s="14"/>
      <c r="S15" s="14"/>
      <c r="T15" s="14"/>
    </row>
    <row r="16" spans="2:20" x14ac:dyDescent="0.25">
      <c r="B16" s="17"/>
      <c r="H16" s="17"/>
      <c r="I16" s="25" t="s">
        <v>29</v>
      </c>
      <c r="J16" s="26"/>
      <c r="K16" s="26"/>
      <c r="L16" s="35"/>
      <c r="M16" s="35"/>
      <c r="N16" s="17"/>
      <c r="O16" s="17"/>
      <c r="P16" s="17"/>
      <c r="Q16" s="30">
        <v>74.5</v>
      </c>
      <c r="R16" s="14"/>
      <c r="S16" s="14"/>
      <c r="T16" s="14"/>
    </row>
    <row r="17" spans="2:20" x14ac:dyDescent="0.25">
      <c r="B17" s="17"/>
      <c r="H17" s="17"/>
      <c r="I17" s="25" t="s">
        <v>30</v>
      </c>
      <c r="J17" s="26"/>
      <c r="K17" s="26"/>
      <c r="L17" s="35"/>
      <c r="M17" s="35"/>
      <c r="N17" s="17"/>
      <c r="O17" s="17"/>
      <c r="P17" s="17"/>
      <c r="Q17" s="30">
        <v>2</v>
      </c>
      <c r="R17" s="14"/>
      <c r="S17" s="14"/>
      <c r="T17" s="14"/>
    </row>
    <row r="18" spans="2:20" x14ac:dyDescent="0.25">
      <c r="B18" s="17"/>
      <c r="H18" s="17"/>
      <c r="I18" s="25" t="s">
        <v>31</v>
      </c>
      <c r="J18" s="26"/>
      <c r="K18" s="26"/>
      <c r="L18" s="35"/>
      <c r="M18" s="35"/>
      <c r="N18" s="17"/>
      <c r="O18" s="17"/>
      <c r="P18" s="17"/>
      <c r="Q18" s="30">
        <v>4</v>
      </c>
      <c r="R18" s="14"/>
      <c r="S18" s="14"/>
      <c r="T18" s="14"/>
    </row>
    <row r="19" spans="2:20" ht="15" hidden="1" customHeight="1" x14ac:dyDescent="0.25">
      <c r="B19" s="17"/>
      <c r="H19" s="17"/>
      <c r="L19" s="17"/>
      <c r="M19" s="17"/>
      <c r="N19" s="17"/>
      <c r="O19" s="17"/>
      <c r="P19" s="17"/>
      <c r="Q19" s="36"/>
      <c r="R19" s="14"/>
      <c r="S19" s="14"/>
      <c r="T19" s="14"/>
    </row>
    <row r="20" spans="2:20" x14ac:dyDescent="0.25">
      <c r="B20" s="17"/>
      <c r="H20" s="17"/>
      <c r="I20" s="25" t="s">
        <v>32</v>
      </c>
      <c r="J20" s="26"/>
      <c r="K20" s="26"/>
      <c r="L20" s="35"/>
      <c r="M20" s="35"/>
      <c r="N20" s="17"/>
      <c r="O20" s="17"/>
      <c r="P20" s="17"/>
      <c r="Q20" s="30">
        <v>22</v>
      </c>
      <c r="R20" s="14"/>
      <c r="S20" s="14"/>
      <c r="T20" s="14"/>
    </row>
    <row r="21" spans="2:20" x14ac:dyDescent="0.25">
      <c r="B21" s="18"/>
      <c r="C21" s="15"/>
      <c r="D21" s="15"/>
      <c r="E21" s="15"/>
      <c r="F21" s="15"/>
      <c r="G21" s="15"/>
      <c r="H21" s="18"/>
      <c r="I21" s="37" t="s">
        <v>33</v>
      </c>
      <c r="J21" s="38"/>
      <c r="K21" s="38"/>
      <c r="L21" s="39"/>
      <c r="M21" s="39"/>
      <c r="N21" s="18"/>
      <c r="O21" s="18"/>
      <c r="P21" s="18"/>
      <c r="Q21" s="40">
        <v>11</v>
      </c>
      <c r="R21" s="14"/>
      <c r="S21" s="14"/>
      <c r="T21" s="14"/>
    </row>
    <row r="22" spans="2:20" x14ac:dyDescent="0.25">
      <c r="B22" s="17"/>
      <c r="H22" s="17"/>
      <c r="I22" s="78" t="s">
        <v>13</v>
      </c>
      <c r="J22" s="26"/>
      <c r="K22" s="26"/>
      <c r="L22" s="70" t="s">
        <v>12</v>
      </c>
      <c r="M22" s="35"/>
      <c r="N22" s="51"/>
      <c r="O22" s="51">
        <f>O24+O27+O29+O30</f>
        <v>3.3930000000000002</v>
      </c>
      <c r="P22" s="51"/>
      <c r="Q22" s="57">
        <f>M22+N22+O22+P22</f>
        <v>3.3930000000000002</v>
      </c>
      <c r="R22" s="86">
        <f>Q24+Q27+Q29+Q30</f>
        <v>3.3930000000000002</v>
      </c>
      <c r="S22" s="14"/>
      <c r="T22" s="14"/>
    </row>
    <row r="23" spans="2:20" x14ac:dyDescent="0.25">
      <c r="B23" s="29">
        <v>2</v>
      </c>
      <c r="C23" t="s">
        <v>20</v>
      </c>
      <c r="H23" s="29" t="s">
        <v>22</v>
      </c>
      <c r="I23" s="346" t="s">
        <v>54</v>
      </c>
      <c r="J23" s="349"/>
      <c r="K23" s="348"/>
      <c r="L23" s="35"/>
      <c r="M23" s="35"/>
      <c r="N23" s="47"/>
      <c r="O23" s="47"/>
      <c r="P23" s="47"/>
      <c r="Q23" s="49"/>
      <c r="R23" s="14"/>
      <c r="S23" s="14"/>
      <c r="T23" s="14"/>
    </row>
    <row r="24" spans="2:20" x14ac:dyDescent="0.25">
      <c r="B24" s="17"/>
      <c r="C24" t="s">
        <v>21</v>
      </c>
      <c r="H24" s="17" t="s">
        <v>23</v>
      </c>
      <c r="I24" s="25" t="s">
        <v>37</v>
      </c>
      <c r="J24" s="26"/>
      <c r="K24" s="26"/>
      <c r="L24" s="35"/>
      <c r="M24" s="35"/>
      <c r="N24" s="47"/>
      <c r="O24" s="47">
        <v>1.4930000000000001</v>
      </c>
      <c r="P24" s="47"/>
      <c r="Q24" s="57">
        <f>M24+N24+O24+P24</f>
        <v>1.4930000000000001</v>
      </c>
      <c r="R24" s="14"/>
      <c r="S24" s="14"/>
      <c r="T24" s="14"/>
    </row>
    <row r="25" spans="2:20" ht="15" hidden="1" customHeight="1" x14ac:dyDescent="0.25">
      <c r="B25" s="17"/>
      <c r="H25" s="17"/>
      <c r="L25" s="17"/>
      <c r="M25" s="17"/>
      <c r="N25" s="47"/>
      <c r="O25" s="47"/>
      <c r="P25" s="47"/>
      <c r="Q25" s="72"/>
      <c r="R25" s="14"/>
      <c r="S25" s="14"/>
      <c r="T25" s="14"/>
    </row>
    <row r="26" spans="2:20" x14ac:dyDescent="0.25">
      <c r="B26" s="17"/>
      <c r="H26" s="17"/>
      <c r="I26" s="25" t="s">
        <v>38</v>
      </c>
      <c r="J26" s="26"/>
      <c r="K26" s="26"/>
      <c r="L26" s="35"/>
      <c r="M26" s="35"/>
      <c r="N26" s="47"/>
      <c r="O26" s="47"/>
      <c r="P26" s="47"/>
      <c r="Q26" s="72"/>
      <c r="R26" s="14"/>
      <c r="S26" s="14"/>
      <c r="T26" s="14"/>
    </row>
    <row r="27" spans="2:20" x14ac:dyDescent="0.25">
      <c r="B27" s="17"/>
      <c r="H27" s="17"/>
      <c r="I27" t="s">
        <v>24</v>
      </c>
      <c r="L27" s="35"/>
      <c r="M27" s="35"/>
      <c r="N27" s="47"/>
      <c r="O27" s="47">
        <v>0.04</v>
      </c>
      <c r="P27" s="47"/>
      <c r="Q27" s="57">
        <f>M27+N27+O27+P27</f>
        <v>0.04</v>
      </c>
      <c r="R27" s="14"/>
      <c r="S27" s="14"/>
      <c r="T27" s="14"/>
    </row>
    <row r="28" spans="2:20" x14ac:dyDescent="0.25">
      <c r="B28" s="17"/>
      <c r="H28" s="17"/>
      <c r="I28" t="s">
        <v>25</v>
      </c>
      <c r="K28" s="20"/>
      <c r="L28" s="35"/>
      <c r="M28" s="35"/>
      <c r="N28" s="47"/>
      <c r="O28" s="47"/>
      <c r="P28" s="47"/>
      <c r="Q28" s="72"/>
      <c r="R28" s="14"/>
      <c r="S28" s="14"/>
      <c r="T28" s="14"/>
    </row>
    <row r="29" spans="2:20" x14ac:dyDescent="0.25">
      <c r="B29" s="17"/>
      <c r="G29" s="20"/>
      <c r="H29" s="17"/>
      <c r="I29" t="s">
        <v>26</v>
      </c>
      <c r="K29" s="20"/>
      <c r="L29" s="35"/>
      <c r="M29" s="22"/>
      <c r="N29" s="50"/>
      <c r="O29" s="47">
        <v>1.76</v>
      </c>
      <c r="P29" s="47"/>
      <c r="Q29" s="57">
        <f>M29+N29+O29+P29</f>
        <v>1.76</v>
      </c>
      <c r="R29" s="14"/>
      <c r="S29" s="14"/>
      <c r="T29" s="14"/>
    </row>
    <row r="30" spans="2:20" ht="15" customHeight="1" x14ac:dyDescent="0.25">
      <c r="B30" s="18"/>
      <c r="C30" s="15"/>
      <c r="D30" s="15"/>
      <c r="E30" s="15"/>
      <c r="F30" s="15"/>
      <c r="G30" s="21"/>
      <c r="H30" s="18"/>
      <c r="I30" s="15" t="s">
        <v>27</v>
      </c>
      <c r="J30" s="15"/>
      <c r="K30" s="21"/>
      <c r="L30" s="39"/>
      <c r="M30" s="39"/>
      <c r="N30" s="48"/>
      <c r="O30" s="48">
        <v>0.1</v>
      </c>
      <c r="P30" s="48"/>
      <c r="Q30" s="75">
        <f>M30+N30+O30+P30</f>
        <v>0.1</v>
      </c>
    </row>
    <row r="31" spans="2:20" x14ac:dyDescent="0.25">
      <c r="B31" s="16"/>
      <c r="C31" s="46"/>
      <c r="F31" s="46"/>
      <c r="G31" s="19"/>
      <c r="H31" s="20"/>
      <c r="I31" s="78" t="s">
        <v>13</v>
      </c>
      <c r="K31" s="20"/>
      <c r="L31" s="70" t="s">
        <v>12</v>
      </c>
      <c r="M31" s="45">
        <f>M34</f>
        <v>10.236000000000001</v>
      </c>
      <c r="N31" s="54">
        <f>N34</f>
        <v>5.05</v>
      </c>
      <c r="O31" s="55">
        <f>O34</f>
        <v>0.76900000000000002</v>
      </c>
      <c r="P31" s="55">
        <v>0.84499999999999997</v>
      </c>
      <c r="Q31" s="57">
        <f>M31+N31+O31+P31</f>
        <v>16.899999999999999</v>
      </c>
      <c r="R31" s="112">
        <f>Q34</f>
        <v>16.899999999999999</v>
      </c>
    </row>
    <row r="32" spans="2:20" x14ac:dyDescent="0.25">
      <c r="B32" s="29">
        <v>3</v>
      </c>
      <c r="C32" s="14" t="s">
        <v>34</v>
      </c>
      <c r="F32" s="14"/>
      <c r="G32" s="20"/>
      <c r="H32" s="29" t="s">
        <v>36</v>
      </c>
      <c r="I32" s="346" t="s">
        <v>42</v>
      </c>
      <c r="J32" s="347"/>
      <c r="K32" s="348"/>
      <c r="L32" s="17"/>
      <c r="M32" s="17"/>
      <c r="N32" s="47"/>
      <c r="O32" s="47"/>
      <c r="P32" s="47"/>
      <c r="Q32" s="47"/>
    </row>
    <row r="33" spans="2:18" ht="15" hidden="1" customHeight="1" x14ac:dyDescent="0.25">
      <c r="B33" s="17"/>
      <c r="C33" s="14"/>
      <c r="F33" s="14"/>
      <c r="G33" s="20"/>
      <c r="H33" s="17"/>
      <c r="K33" s="20"/>
      <c r="L33" s="17"/>
      <c r="M33" s="17"/>
      <c r="N33" s="47"/>
      <c r="O33" s="47"/>
      <c r="P33" s="47"/>
      <c r="Q33" s="47"/>
    </row>
    <row r="34" spans="2:18" ht="15" customHeight="1" x14ac:dyDescent="0.25">
      <c r="B34" s="17"/>
      <c r="C34" s="14" t="s">
        <v>35</v>
      </c>
      <c r="D34" s="14"/>
      <c r="E34" s="14"/>
      <c r="F34" s="14"/>
      <c r="G34" s="20"/>
      <c r="H34" s="17" t="s">
        <v>17</v>
      </c>
      <c r="I34" s="14" t="s">
        <v>45</v>
      </c>
      <c r="J34" s="14"/>
      <c r="K34" s="20"/>
      <c r="L34" s="35" t="s">
        <v>12</v>
      </c>
      <c r="M34" s="17">
        <v>10.236000000000001</v>
      </c>
      <c r="N34" s="47">
        <v>5.05</v>
      </c>
      <c r="O34" s="47">
        <v>0.76900000000000002</v>
      </c>
      <c r="P34" s="47">
        <v>0.84499999999999997</v>
      </c>
      <c r="Q34" s="72">
        <f>M34+N34+O34+P34</f>
        <v>16.899999999999999</v>
      </c>
    </row>
    <row r="35" spans="2:18" x14ac:dyDescent="0.25">
      <c r="B35" s="18"/>
      <c r="C35" s="15"/>
      <c r="D35" s="15"/>
      <c r="E35" s="15"/>
      <c r="F35" s="15"/>
      <c r="G35" s="21"/>
      <c r="H35" s="18"/>
      <c r="I35" s="15"/>
      <c r="J35" s="15"/>
      <c r="K35" s="21"/>
      <c r="L35" s="18"/>
      <c r="M35" s="18"/>
      <c r="N35" s="48"/>
      <c r="O35" s="48"/>
      <c r="P35" s="48"/>
      <c r="Q35" s="48"/>
    </row>
    <row r="36" spans="2:18" x14ac:dyDescent="0.25">
      <c r="B36" s="17"/>
      <c r="C36" s="14"/>
      <c r="F36" s="14"/>
      <c r="G36" s="20"/>
      <c r="H36" s="17"/>
      <c r="I36" s="78" t="s">
        <v>13</v>
      </c>
      <c r="K36" s="20"/>
      <c r="L36" s="35" t="s">
        <v>12</v>
      </c>
      <c r="M36" s="17"/>
      <c r="N36" s="47"/>
      <c r="O36" s="47"/>
      <c r="P36" s="47"/>
      <c r="Q36" s="57">
        <f>M36+N36+O36+P36</f>
        <v>0</v>
      </c>
    </row>
    <row r="37" spans="2:18" ht="15" hidden="1" customHeight="1" x14ac:dyDescent="0.25">
      <c r="B37" s="17"/>
      <c r="C37" s="14"/>
      <c r="F37" s="14"/>
      <c r="G37" s="20"/>
      <c r="H37" s="17"/>
      <c r="K37" s="20"/>
      <c r="L37" s="17"/>
      <c r="M37" s="17"/>
      <c r="N37" s="47"/>
      <c r="O37" s="47"/>
      <c r="P37" s="47"/>
      <c r="Q37" s="47"/>
    </row>
    <row r="38" spans="2:18" x14ac:dyDescent="0.25">
      <c r="B38" s="29">
        <v>4</v>
      </c>
      <c r="C38" s="14" t="s">
        <v>46</v>
      </c>
      <c r="F38" s="14"/>
      <c r="G38" s="20"/>
      <c r="H38" s="29" t="s">
        <v>44</v>
      </c>
      <c r="I38" s="350" t="s">
        <v>41</v>
      </c>
      <c r="J38" s="351"/>
      <c r="K38" s="352"/>
      <c r="L38" s="35"/>
      <c r="M38" s="17"/>
      <c r="N38" s="47"/>
      <c r="O38" s="47"/>
      <c r="P38" s="47"/>
      <c r="Q38" s="47"/>
    </row>
    <row r="39" spans="2:18" x14ac:dyDescent="0.25">
      <c r="B39" s="17"/>
      <c r="C39" s="14" t="s">
        <v>43</v>
      </c>
      <c r="D39" s="14"/>
      <c r="E39" s="14"/>
      <c r="F39" s="14"/>
      <c r="G39" s="20"/>
      <c r="H39" s="52">
        <v>40282</v>
      </c>
      <c r="I39" s="14" t="s">
        <v>45</v>
      </c>
      <c r="J39" s="14"/>
      <c r="K39" s="20"/>
      <c r="L39" s="35"/>
      <c r="M39" s="17"/>
      <c r="N39" s="47"/>
      <c r="O39" s="47"/>
      <c r="P39" s="47"/>
      <c r="Q39" s="47"/>
    </row>
    <row r="40" spans="2:18" x14ac:dyDescent="0.25">
      <c r="B40" s="18"/>
      <c r="C40" s="15"/>
      <c r="D40" s="15"/>
      <c r="E40" s="15"/>
      <c r="F40" s="15"/>
      <c r="G40" s="21"/>
      <c r="H40" s="18"/>
      <c r="I40" s="15"/>
      <c r="J40" s="15"/>
      <c r="K40" s="21"/>
      <c r="L40" s="18"/>
      <c r="M40" s="18"/>
      <c r="N40" s="48"/>
      <c r="O40" s="48"/>
      <c r="P40" s="48"/>
      <c r="Q40" s="48"/>
    </row>
    <row r="41" spans="2:18" x14ac:dyDescent="0.25">
      <c r="B41" s="16"/>
      <c r="C41" s="14"/>
      <c r="F41" s="14"/>
      <c r="G41" s="20"/>
      <c r="H41" s="17"/>
      <c r="I41" s="78" t="s">
        <v>13</v>
      </c>
      <c r="K41" s="20"/>
      <c r="L41" s="70" t="s">
        <v>12</v>
      </c>
      <c r="M41" s="56"/>
      <c r="N41" s="51"/>
      <c r="O41" s="51">
        <f>O43</f>
        <v>3.1539999999999999</v>
      </c>
      <c r="P41" s="51"/>
      <c r="Q41" s="57">
        <f>M41+N41+O41+P41</f>
        <v>3.1539999999999999</v>
      </c>
      <c r="R41" s="112">
        <f>Q43</f>
        <v>3.1539999999999999</v>
      </c>
    </row>
    <row r="42" spans="2:18" x14ac:dyDescent="0.25">
      <c r="B42" s="29">
        <v>5</v>
      </c>
      <c r="C42" s="14" t="s">
        <v>47</v>
      </c>
      <c r="F42" s="14"/>
      <c r="G42" s="20"/>
      <c r="H42" s="29" t="s">
        <v>49</v>
      </c>
      <c r="I42" t="s">
        <v>51</v>
      </c>
      <c r="K42" s="20"/>
      <c r="L42" s="56"/>
      <c r="M42" s="17"/>
      <c r="N42" s="47"/>
      <c r="O42" s="47"/>
      <c r="P42" s="47"/>
      <c r="Q42" s="47"/>
    </row>
    <row r="43" spans="2:18" x14ac:dyDescent="0.25">
      <c r="B43" s="17"/>
      <c r="C43" s="53" t="s">
        <v>48</v>
      </c>
      <c r="D43" s="14"/>
      <c r="E43" s="14"/>
      <c r="F43" s="14"/>
      <c r="G43" s="20"/>
      <c r="H43" s="17" t="s">
        <v>50</v>
      </c>
      <c r="I43" s="14" t="s">
        <v>52</v>
      </c>
      <c r="J43" s="14"/>
      <c r="K43" s="20"/>
      <c r="L43" s="70"/>
      <c r="M43" s="17"/>
      <c r="N43" s="47"/>
      <c r="O43" s="47">
        <v>3.1539999999999999</v>
      </c>
      <c r="P43" s="47"/>
      <c r="Q43" s="57">
        <f>M43+N43+O43+P43</f>
        <v>3.1539999999999999</v>
      </c>
    </row>
    <row r="44" spans="2:18" x14ac:dyDescent="0.25">
      <c r="B44" s="18"/>
      <c r="C44" s="15"/>
      <c r="D44" s="15"/>
      <c r="E44" s="15"/>
      <c r="F44" s="15"/>
      <c r="G44" s="21"/>
      <c r="H44" s="18"/>
      <c r="I44" s="15"/>
      <c r="J44" s="15"/>
      <c r="K44" s="21"/>
      <c r="L44" s="71"/>
      <c r="M44" s="18"/>
      <c r="N44" s="48"/>
      <c r="O44" s="48"/>
      <c r="P44" s="48"/>
      <c r="Q44" s="48"/>
    </row>
    <row r="45" spans="2:18" x14ac:dyDescent="0.25">
      <c r="B45" s="17"/>
      <c r="F45" s="14"/>
      <c r="G45" s="20"/>
      <c r="H45" s="17"/>
      <c r="I45" s="78" t="s">
        <v>13</v>
      </c>
      <c r="K45" s="20"/>
      <c r="L45" s="70" t="s">
        <v>12</v>
      </c>
      <c r="M45" s="56"/>
      <c r="N45" s="51"/>
      <c r="O45" s="51">
        <v>0.73599999999999999</v>
      </c>
      <c r="P45" s="51">
        <v>0.1</v>
      </c>
      <c r="Q45" s="57">
        <f>M45+N45+O45+P45</f>
        <v>0.83599999999999997</v>
      </c>
    </row>
    <row r="46" spans="2:18" x14ac:dyDescent="0.25">
      <c r="B46" s="29">
        <v>6</v>
      </c>
      <c r="C46" t="s">
        <v>55</v>
      </c>
      <c r="F46" s="14"/>
      <c r="G46" s="20"/>
      <c r="H46" s="29" t="s">
        <v>59</v>
      </c>
      <c r="I46" s="350" t="s">
        <v>41</v>
      </c>
      <c r="J46" s="351"/>
      <c r="K46" s="352"/>
      <c r="L46" s="17"/>
      <c r="M46" s="17"/>
      <c r="N46" s="47"/>
      <c r="O46" s="47"/>
      <c r="P46" s="47"/>
      <c r="Q46" s="47"/>
    </row>
    <row r="47" spans="2:18" x14ac:dyDescent="0.25">
      <c r="B47" s="17"/>
      <c r="C47" t="s">
        <v>56</v>
      </c>
      <c r="F47" s="14"/>
      <c r="G47" s="20"/>
      <c r="H47" s="29" t="s">
        <v>60</v>
      </c>
      <c r="I47" s="14" t="s">
        <v>45</v>
      </c>
      <c r="J47" s="14"/>
      <c r="K47" s="20"/>
      <c r="L47" s="35"/>
      <c r="M47" s="17"/>
      <c r="N47" s="17"/>
      <c r="O47" s="17"/>
      <c r="P47" s="17"/>
      <c r="Q47" s="17"/>
    </row>
    <row r="48" spans="2:18" x14ac:dyDescent="0.25">
      <c r="B48" s="17"/>
      <c r="C48" t="s">
        <v>57</v>
      </c>
      <c r="F48" s="14"/>
      <c r="G48" s="20"/>
      <c r="H48" s="29"/>
      <c r="I48" s="14" t="s">
        <v>27</v>
      </c>
      <c r="K48" s="20"/>
      <c r="L48" s="35"/>
      <c r="M48" s="17"/>
      <c r="N48" s="17"/>
      <c r="O48" s="17"/>
      <c r="P48" s="17"/>
      <c r="Q48" s="17"/>
    </row>
    <row r="49" spans="2:18" x14ac:dyDescent="0.25">
      <c r="B49" s="18"/>
      <c r="C49" s="15" t="s">
        <v>58</v>
      </c>
      <c r="D49" s="15"/>
      <c r="E49" s="15"/>
      <c r="F49" s="15"/>
      <c r="G49" s="21"/>
      <c r="H49" s="27"/>
      <c r="I49" s="58" t="s">
        <v>61</v>
      </c>
      <c r="J49" s="15"/>
      <c r="K49" s="21"/>
      <c r="L49" s="39"/>
      <c r="M49" s="18"/>
      <c r="N49" s="18"/>
      <c r="O49" s="18"/>
      <c r="P49" s="18"/>
      <c r="Q49" s="18"/>
    </row>
    <row r="50" spans="2:18" x14ac:dyDescent="0.25">
      <c r="B50" s="16"/>
      <c r="F50" s="14"/>
      <c r="G50" s="20"/>
      <c r="H50" s="34"/>
      <c r="I50" s="78" t="s">
        <v>13</v>
      </c>
      <c r="K50" s="20"/>
      <c r="L50" s="70" t="s">
        <v>12</v>
      </c>
      <c r="M50" s="17"/>
      <c r="N50" s="17"/>
      <c r="O50" s="59">
        <v>8.1389999999999993</v>
      </c>
      <c r="P50" s="16"/>
      <c r="Q50" s="61">
        <v>8.1389999999999993</v>
      </c>
      <c r="R50" t="s">
        <v>142</v>
      </c>
    </row>
    <row r="51" spans="2:18" x14ac:dyDescent="0.25">
      <c r="B51" s="24">
        <v>7</v>
      </c>
      <c r="C51" s="59" t="s">
        <v>64</v>
      </c>
      <c r="D51" s="14"/>
      <c r="E51" s="14"/>
      <c r="F51" s="14"/>
      <c r="G51" s="14"/>
      <c r="H51" s="29" t="s">
        <v>66</v>
      </c>
      <c r="I51" t="s">
        <v>51</v>
      </c>
      <c r="J51" s="14"/>
      <c r="K51" s="14"/>
      <c r="L51" s="59"/>
      <c r="M51" s="59"/>
      <c r="N51" s="59"/>
      <c r="O51" s="59"/>
      <c r="P51" s="17"/>
      <c r="Q51" s="17"/>
    </row>
    <row r="52" spans="2:18" x14ac:dyDescent="0.25">
      <c r="B52" s="59"/>
      <c r="C52" s="59" t="s">
        <v>65</v>
      </c>
      <c r="D52" s="14"/>
      <c r="E52" s="14"/>
      <c r="F52" s="14"/>
      <c r="G52" s="14"/>
      <c r="H52" s="17" t="s">
        <v>67</v>
      </c>
      <c r="I52" s="14" t="s">
        <v>52</v>
      </c>
      <c r="J52" s="14"/>
      <c r="K52" s="14"/>
      <c r="L52" s="35"/>
      <c r="M52" s="59"/>
      <c r="N52" s="59"/>
      <c r="O52" s="59"/>
      <c r="P52" s="17"/>
      <c r="Q52" s="17"/>
    </row>
    <row r="53" spans="2:18" x14ac:dyDescent="0.25">
      <c r="B53" s="62"/>
      <c r="C53" s="62"/>
      <c r="D53" s="15"/>
      <c r="E53" s="15"/>
      <c r="F53" s="15"/>
      <c r="G53" s="15"/>
      <c r="H53" s="18"/>
      <c r="I53" s="15"/>
      <c r="J53" s="15"/>
      <c r="K53" s="15"/>
      <c r="L53" s="62"/>
      <c r="M53" s="62"/>
      <c r="N53" s="62"/>
      <c r="O53" s="62"/>
      <c r="P53" s="18"/>
      <c r="Q53" s="18"/>
      <c r="R53" s="57"/>
    </row>
    <row r="54" spans="2:18" x14ac:dyDescent="0.25">
      <c r="B54" s="59"/>
      <c r="C54" s="59"/>
      <c r="D54" s="14"/>
      <c r="E54" s="14"/>
      <c r="F54" s="14"/>
      <c r="G54" s="14"/>
      <c r="H54" s="16"/>
      <c r="I54" s="42" t="s">
        <v>13</v>
      </c>
      <c r="J54" s="14"/>
      <c r="K54" s="14"/>
      <c r="L54" s="69" t="s">
        <v>12</v>
      </c>
      <c r="M54" s="59"/>
      <c r="N54" s="59"/>
      <c r="O54" s="59"/>
      <c r="P54" s="17"/>
      <c r="Q54" s="76">
        <v>0.45500000000000002</v>
      </c>
      <c r="R54" t="s">
        <v>142</v>
      </c>
    </row>
    <row r="55" spans="2:18" x14ac:dyDescent="0.25">
      <c r="B55" s="24">
        <v>8</v>
      </c>
      <c r="C55" s="59" t="s">
        <v>68</v>
      </c>
      <c r="D55" s="14"/>
      <c r="E55" s="14"/>
      <c r="F55" s="14"/>
      <c r="G55" s="14"/>
      <c r="H55" s="24" t="s">
        <v>70</v>
      </c>
      <c r="I55" s="59" t="s">
        <v>51</v>
      </c>
      <c r="J55" s="14"/>
      <c r="K55" s="14"/>
      <c r="L55" s="59"/>
      <c r="M55" s="59"/>
      <c r="N55" s="59"/>
      <c r="O55" s="59"/>
      <c r="P55" s="17"/>
      <c r="Q55" s="17"/>
    </row>
    <row r="56" spans="2:18" x14ac:dyDescent="0.25">
      <c r="B56" s="59"/>
      <c r="C56" s="59" t="s">
        <v>69</v>
      </c>
      <c r="D56" s="14"/>
      <c r="E56" s="14"/>
      <c r="F56" s="14"/>
      <c r="G56" s="14"/>
      <c r="H56" s="59" t="s">
        <v>67</v>
      </c>
      <c r="I56" s="59" t="s">
        <v>71</v>
      </c>
      <c r="J56" s="14"/>
      <c r="K56" s="14"/>
      <c r="L56" s="59"/>
      <c r="M56" s="59"/>
      <c r="N56" s="59"/>
      <c r="O56" s="59"/>
      <c r="P56" s="17"/>
      <c r="Q56" s="17"/>
    </row>
    <row r="57" spans="2:18" x14ac:dyDescent="0.25">
      <c r="B57" s="59"/>
      <c r="C57" s="59"/>
      <c r="D57" s="14"/>
      <c r="E57" s="14"/>
      <c r="F57" s="14"/>
      <c r="G57" s="14"/>
      <c r="H57" s="59"/>
      <c r="I57" s="59" t="s">
        <v>72</v>
      </c>
      <c r="J57" s="14"/>
      <c r="K57" s="14"/>
      <c r="L57" s="59"/>
      <c r="M57" s="59"/>
      <c r="N57" s="59"/>
      <c r="O57" s="59"/>
      <c r="P57" s="17"/>
      <c r="Q57" s="17"/>
    </row>
    <row r="58" spans="2:18" x14ac:dyDescent="0.25">
      <c r="B58" s="59"/>
      <c r="C58" s="59"/>
      <c r="D58" s="14"/>
      <c r="E58" s="14"/>
      <c r="F58" s="14"/>
      <c r="G58" s="14"/>
      <c r="H58" s="59"/>
      <c r="I58" s="59" t="s">
        <v>73</v>
      </c>
      <c r="J58" s="14"/>
      <c r="K58" s="14"/>
      <c r="L58" s="59"/>
      <c r="M58" s="59"/>
      <c r="N58" s="59"/>
      <c r="O58" s="59"/>
      <c r="P58" s="17"/>
      <c r="Q58" s="17"/>
    </row>
    <row r="59" spans="2:18" x14ac:dyDescent="0.25">
      <c r="B59" s="59"/>
      <c r="C59" s="59"/>
      <c r="D59" s="14"/>
      <c r="E59" s="14"/>
      <c r="F59" s="14"/>
      <c r="G59" s="14"/>
      <c r="H59" s="59"/>
      <c r="I59" s="63" t="s">
        <v>74</v>
      </c>
      <c r="L59" s="59"/>
      <c r="M59" s="59"/>
      <c r="N59" s="59"/>
      <c r="O59" s="59"/>
      <c r="P59" s="59"/>
      <c r="Q59" s="17"/>
    </row>
    <row r="60" spans="2:18" x14ac:dyDescent="0.25">
      <c r="B60" s="59"/>
      <c r="C60" s="59"/>
      <c r="D60" s="14"/>
      <c r="E60" s="14"/>
      <c r="F60" s="14"/>
      <c r="G60" s="14"/>
      <c r="H60" s="59"/>
      <c r="I60" s="63" t="s">
        <v>75</v>
      </c>
      <c r="L60" s="59"/>
      <c r="M60" s="59"/>
      <c r="N60" s="59"/>
      <c r="O60" s="59"/>
      <c r="P60" s="59"/>
      <c r="Q60" s="17"/>
    </row>
    <row r="61" spans="2:18" x14ac:dyDescent="0.25">
      <c r="B61" s="59"/>
      <c r="C61" s="59"/>
      <c r="D61" s="14"/>
      <c r="E61" s="14"/>
      <c r="F61" s="14"/>
      <c r="G61" s="14"/>
      <c r="H61" s="59"/>
      <c r="I61" s="63" t="s">
        <v>76</v>
      </c>
      <c r="L61" s="59"/>
      <c r="M61" s="59"/>
      <c r="N61" s="59"/>
      <c r="O61" s="59"/>
      <c r="P61" s="59"/>
      <c r="Q61" s="17"/>
    </row>
    <row r="62" spans="2:18" x14ac:dyDescent="0.25">
      <c r="B62" s="59"/>
      <c r="C62" s="59"/>
      <c r="D62" s="14"/>
      <c r="E62" s="14"/>
      <c r="F62" s="14"/>
      <c r="G62" s="14"/>
      <c r="H62" s="59"/>
      <c r="I62" s="63" t="s">
        <v>77</v>
      </c>
      <c r="J62" s="14"/>
      <c r="K62" s="14"/>
      <c r="L62" s="59"/>
      <c r="M62" s="59"/>
      <c r="N62" s="59"/>
      <c r="O62" s="59"/>
      <c r="P62" s="59"/>
      <c r="Q62" s="17"/>
    </row>
    <row r="63" spans="2:18" x14ac:dyDescent="0.25">
      <c r="B63" s="62"/>
      <c r="C63" s="62"/>
      <c r="D63" s="15"/>
      <c r="E63" s="15"/>
      <c r="F63" s="15"/>
      <c r="G63" s="15"/>
      <c r="H63" s="62"/>
      <c r="I63" s="64" t="s">
        <v>78</v>
      </c>
      <c r="J63" s="15"/>
      <c r="K63" s="15"/>
      <c r="L63" s="62"/>
      <c r="M63" s="62"/>
      <c r="N63" s="62"/>
      <c r="O63" s="62"/>
      <c r="P63" s="62"/>
      <c r="Q63" s="18"/>
    </row>
    <row r="64" spans="2:18" x14ac:dyDescent="0.25">
      <c r="B64" s="59"/>
      <c r="C64" s="59"/>
      <c r="D64" s="14"/>
      <c r="E64" s="14"/>
      <c r="F64" s="14"/>
      <c r="G64" s="14"/>
      <c r="H64" s="16"/>
      <c r="I64" s="78" t="s">
        <v>13</v>
      </c>
      <c r="L64" s="69" t="s">
        <v>12</v>
      </c>
      <c r="M64" s="59"/>
      <c r="N64" s="59"/>
      <c r="O64" s="67">
        <v>0.5</v>
      </c>
      <c r="P64" s="16"/>
      <c r="Q64" s="57">
        <f>M64+N64+O64+P64</f>
        <v>0.5</v>
      </c>
    </row>
    <row r="65" spans="2:18" x14ac:dyDescent="0.25">
      <c r="B65" s="24">
        <v>9</v>
      </c>
      <c r="C65" s="59" t="s">
        <v>79</v>
      </c>
      <c r="D65" s="14"/>
      <c r="E65" s="14"/>
      <c r="F65" s="14"/>
      <c r="G65" s="14"/>
      <c r="H65" s="24" t="s">
        <v>81</v>
      </c>
      <c r="I65" s="59" t="s">
        <v>83</v>
      </c>
      <c r="L65" s="59"/>
      <c r="M65" s="59"/>
      <c r="N65" s="59"/>
      <c r="O65" s="59"/>
      <c r="P65" s="59"/>
      <c r="Q65" s="17"/>
    </row>
    <row r="66" spans="2:18" x14ac:dyDescent="0.25">
      <c r="B66" s="59"/>
      <c r="C66" s="59" t="s">
        <v>80</v>
      </c>
      <c r="D66" s="14"/>
      <c r="E66" s="14"/>
      <c r="F66" s="14"/>
      <c r="G66" s="14"/>
      <c r="H66" s="59" t="s">
        <v>82</v>
      </c>
      <c r="I66" s="59" t="s">
        <v>85</v>
      </c>
      <c r="L66" s="59"/>
      <c r="M66" s="59"/>
      <c r="N66" s="59"/>
      <c r="O66" s="59"/>
      <c r="P66" s="59"/>
      <c r="Q66" s="17"/>
    </row>
    <row r="67" spans="2:18" x14ac:dyDescent="0.25">
      <c r="B67" s="62"/>
      <c r="C67" s="62"/>
      <c r="D67" s="15"/>
      <c r="E67" s="15"/>
      <c r="F67" s="15"/>
      <c r="G67" s="15"/>
      <c r="H67" s="62"/>
      <c r="I67" s="62" t="s">
        <v>84</v>
      </c>
      <c r="J67" s="15"/>
      <c r="K67" s="15"/>
      <c r="L67" s="62"/>
      <c r="M67" s="62"/>
      <c r="N67" s="62"/>
      <c r="O67" s="62"/>
      <c r="P67" s="62"/>
      <c r="Q67" s="18"/>
    </row>
    <row r="68" spans="2:18" x14ac:dyDescent="0.25">
      <c r="B68" s="16"/>
      <c r="C68" s="14"/>
      <c r="D68" s="14"/>
      <c r="E68" s="14"/>
      <c r="F68" s="14"/>
      <c r="G68" s="19"/>
      <c r="H68" s="16"/>
      <c r="I68" s="78" t="s">
        <v>13</v>
      </c>
      <c r="L68" s="69" t="s">
        <v>12</v>
      </c>
      <c r="M68" s="16"/>
      <c r="N68" s="16"/>
      <c r="O68" s="68">
        <f>O69+O70+O71+O72+O73</f>
        <v>0.375</v>
      </c>
      <c r="P68" s="16"/>
      <c r="Q68" s="57">
        <f t="shared" ref="Q68:Q74" si="0">M68+N68+O68+P68</f>
        <v>0.375</v>
      </c>
      <c r="R68" s="112">
        <f>Q69+Q70+Q71+Q72+Q73</f>
        <v>0.375</v>
      </c>
    </row>
    <row r="69" spans="2:18" x14ac:dyDescent="0.25">
      <c r="B69" s="29">
        <v>10</v>
      </c>
      <c r="C69" t="s">
        <v>86</v>
      </c>
      <c r="G69" s="20"/>
      <c r="H69" s="29" t="s">
        <v>87</v>
      </c>
      <c r="I69" s="53" t="s">
        <v>29</v>
      </c>
      <c r="K69" s="20"/>
      <c r="L69" s="17"/>
      <c r="M69" s="17"/>
      <c r="N69" s="17"/>
      <c r="O69" s="47">
        <v>0.14499999999999999</v>
      </c>
      <c r="P69" s="17"/>
      <c r="Q69" s="57">
        <f t="shared" si="0"/>
        <v>0.14499999999999999</v>
      </c>
    </row>
    <row r="70" spans="2:18" x14ac:dyDescent="0.25">
      <c r="B70" s="17"/>
      <c r="G70" s="20"/>
      <c r="H70" s="17" t="s">
        <v>88</v>
      </c>
      <c r="I70" s="53" t="s">
        <v>89</v>
      </c>
      <c r="K70" s="20"/>
      <c r="L70" s="17"/>
      <c r="M70" s="17"/>
      <c r="N70" s="17"/>
      <c r="O70" s="47">
        <v>0.08</v>
      </c>
      <c r="P70" s="17"/>
      <c r="Q70" s="57">
        <f t="shared" si="0"/>
        <v>0.08</v>
      </c>
    </row>
    <row r="71" spans="2:18" x14ac:dyDescent="0.25">
      <c r="B71" s="17"/>
      <c r="C71" s="14"/>
      <c r="D71" s="14"/>
      <c r="E71" s="14"/>
      <c r="F71" s="14"/>
      <c r="G71" s="20"/>
      <c r="H71" s="17"/>
      <c r="I71" s="53" t="s">
        <v>90</v>
      </c>
      <c r="J71" s="14"/>
      <c r="K71" s="20"/>
      <c r="L71" s="17"/>
      <c r="M71" s="17"/>
      <c r="N71" s="17"/>
      <c r="O71" s="47">
        <v>0.06</v>
      </c>
      <c r="P71" s="17"/>
      <c r="Q71" s="57">
        <f t="shared" si="0"/>
        <v>0.06</v>
      </c>
    </row>
    <row r="72" spans="2:18" x14ac:dyDescent="0.25">
      <c r="B72" s="17"/>
      <c r="C72" s="14"/>
      <c r="D72" s="14"/>
      <c r="E72" s="14"/>
      <c r="F72" s="14"/>
      <c r="G72" s="20"/>
      <c r="H72" s="17"/>
      <c r="I72" s="53" t="s">
        <v>91</v>
      </c>
      <c r="J72" s="14"/>
      <c r="K72" s="20"/>
      <c r="L72" s="17"/>
      <c r="M72" s="17"/>
      <c r="N72" s="17"/>
      <c r="O72" s="47">
        <v>2.7E-2</v>
      </c>
      <c r="P72" s="17"/>
      <c r="Q72" s="57">
        <f t="shared" si="0"/>
        <v>2.7E-2</v>
      </c>
    </row>
    <row r="73" spans="2:18" x14ac:dyDescent="0.25">
      <c r="B73" s="18"/>
      <c r="C73" s="15"/>
      <c r="D73" s="15"/>
      <c r="E73" s="15"/>
      <c r="F73" s="15"/>
      <c r="G73" s="21"/>
      <c r="H73" s="18"/>
      <c r="I73" s="58" t="s">
        <v>92</v>
      </c>
      <c r="J73" s="15"/>
      <c r="K73" s="21"/>
      <c r="L73" s="18"/>
      <c r="M73" s="18"/>
      <c r="N73" s="18"/>
      <c r="O73" s="18">
        <v>6.3E-2</v>
      </c>
      <c r="P73" s="18"/>
      <c r="Q73" s="75">
        <f t="shared" si="0"/>
        <v>6.3E-2</v>
      </c>
    </row>
    <row r="74" spans="2:18" x14ac:dyDescent="0.25">
      <c r="B74" s="17"/>
      <c r="G74" s="20"/>
      <c r="H74" s="17"/>
      <c r="I74" s="78" t="s">
        <v>13</v>
      </c>
      <c r="K74" s="20"/>
      <c r="L74" s="17" t="s">
        <v>12</v>
      </c>
      <c r="M74" s="17">
        <v>4.5359999999999996</v>
      </c>
      <c r="N74" s="17">
        <v>219.56</v>
      </c>
      <c r="O74" s="17">
        <v>29.704000000000001</v>
      </c>
      <c r="P74" s="17">
        <v>3.528</v>
      </c>
      <c r="Q74" s="57">
        <f t="shared" si="0"/>
        <v>257.32800000000003</v>
      </c>
    </row>
    <row r="75" spans="2:18" x14ac:dyDescent="0.25">
      <c r="B75" s="29">
        <v>11</v>
      </c>
      <c r="C75" t="s">
        <v>93</v>
      </c>
      <c r="G75" s="20"/>
      <c r="H75" s="29" t="s">
        <v>95</v>
      </c>
      <c r="I75" s="53" t="s">
        <v>96</v>
      </c>
      <c r="K75" s="20"/>
      <c r="L75" s="17"/>
      <c r="M75" s="17"/>
      <c r="N75" s="17"/>
      <c r="O75" s="17"/>
      <c r="P75" s="17"/>
      <c r="Q75" s="17"/>
    </row>
    <row r="76" spans="2:18" x14ac:dyDescent="0.25">
      <c r="B76" s="17"/>
      <c r="C76" t="s">
        <v>94</v>
      </c>
      <c r="G76" s="20"/>
      <c r="H76" s="17" t="s">
        <v>88</v>
      </c>
      <c r="I76" s="53" t="s">
        <v>97</v>
      </c>
      <c r="K76" s="20"/>
      <c r="L76" s="17"/>
      <c r="M76" s="17"/>
      <c r="N76" s="17"/>
      <c r="O76" s="17"/>
      <c r="P76" s="17"/>
      <c r="Q76" s="17"/>
    </row>
    <row r="77" spans="2:18" x14ac:dyDescent="0.25">
      <c r="B77" s="17"/>
      <c r="G77" s="20"/>
      <c r="H77" s="17"/>
      <c r="I77" s="53" t="s">
        <v>98</v>
      </c>
      <c r="K77" s="20"/>
      <c r="L77" s="17"/>
      <c r="M77" s="17"/>
      <c r="N77" s="17"/>
      <c r="O77" s="17"/>
      <c r="P77" s="17"/>
      <c r="Q77" s="17"/>
    </row>
    <row r="78" spans="2:18" x14ac:dyDescent="0.25">
      <c r="B78" s="17"/>
      <c r="C78" s="14"/>
      <c r="D78" s="14"/>
      <c r="E78" s="14"/>
      <c r="F78" s="14"/>
      <c r="G78" s="20"/>
      <c r="H78" s="17"/>
      <c r="I78" s="53" t="s">
        <v>99</v>
      </c>
      <c r="J78" s="14"/>
      <c r="K78" s="20"/>
      <c r="L78" s="17"/>
      <c r="M78" s="17"/>
      <c r="N78" s="17"/>
      <c r="O78" s="17"/>
      <c r="P78" s="17"/>
      <c r="Q78" s="17"/>
    </row>
    <row r="79" spans="2:18" x14ac:dyDescent="0.25">
      <c r="B79" s="18"/>
      <c r="C79" s="15"/>
      <c r="D79" s="15"/>
      <c r="E79" s="15"/>
      <c r="F79" s="15"/>
      <c r="G79" s="21"/>
      <c r="H79" s="18"/>
      <c r="I79" s="58" t="s">
        <v>100</v>
      </c>
      <c r="J79" s="15"/>
      <c r="K79" s="21"/>
      <c r="L79" s="18"/>
      <c r="M79" s="18"/>
      <c r="N79" s="18"/>
      <c r="O79" s="18"/>
      <c r="P79" s="18"/>
      <c r="Q79" s="18"/>
    </row>
    <row r="80" spans="2:18" x14ac:dyDescent="0.25">
      <c r="B80" s="16"/>
      <c r="G80" s="20"/>
      <c r="H80" s="17"/>
      <c r="I80" s="78" t="s">
        <v>13</v>
      </c>
      <c r="K80" s="20"/>
      <c r="L80" s="17" t="s">
        <v>12</v>
      </c>
      <c r="M80" s="19"/>
      <c r="N80" s="16"/>
      <c r="O80" s="16">
        <f>O82</f>
        <v>1.216</v>
      </c>
      <c r="P80" s="16"/>
      <c r="Q80" s="57">
        <f>M80+N80+O80+P80</f>
        <v>1.216</v>
      </c>
      <c r="R80" s="112">
        <f>Q82</f>
        <v>1.216</v>
      </c>
    </row>
    <row r="81" spans="2:18" x14ac:dyDescent="0.25">
      <c r="B81" s="24">
        <v>12</v>
      </c>
      <c r="C81" s="59" t="s">
        <v>101</v>
      </c>
      <c r="G81" s="20"/>
      <c r="H81" s="29" t="s">
        <v>103</v>
      </c>
      <c r="K81" s="20"/>
      <c r="L81" s="17"/>
      <c r="M81" s="20"/>
      <c r="N81" s="17"/>
      <c r="O81" s="17"/>
      <c r="P81" s="17"/>
      <c r="Q81" s="17"/>
    </row>
    <row r="82" spans="2:18" x14ac:dyDescent="0.25">
      <c r="B82" s="62"/>
      <c r="C82" s="62" t="s">
        <v>102</v>
      </c>
      <c r="D82" s="15"/>
      <c r="E82" s="15"/>
      <c r="F82" s="15"/>
      <c r="G82" s="21"/>
      <c r="H82" s="18" t="s">
        <v>104</v>
      </c>
      <c r="I82" s="15" t="s">
        <v>105</v>
      </c>
      <c r="J82" s="15"/>
      <c r="K82" s="21"/>
      <c r="L82" s="18"/>
      <c r="M82" s="21"/>
      <c r="N82" s="18"/>
      <c r="O82" s="18">
        <v>1.216</v>
      </c>
      <c r="P82" s="18"/>
      <c r="Q82" s="75">
        <f>M82+N82+O82+P82</f>
        <v>1.216</v>
      </c>
    </row>
    <row r="83" spans="2:18" x14ac:dyDescent="0.25">
      <c r="B83" s="59"/>
      <c r="C83" s="59"/>
      <c r="G83" s="20"/>
      <c r="H83" s="17"/>
      <c r="I83" s="78" t="s">
        <v>13</v>
      </c>
      <c r="K83" s="20"/>
      <c r="L83" s="17" t="s">
        <v>12</v>
      </c>
      <c r="M83" s="20"/>
      <c r="N83" s="17"/>
      <c r="O83" s="47">
        <f>O85</f>
        <v>3.52</v>
      </c>
      <c r="P83" s="17"/>
      <c r="Q83" s="57">
        <f>M83+N83+O83+P83</f>
        <v>3.52</v>
      </c>
      <c r="R83" s="112">
        <f>Q85</f>
        <v>3.52</v>
      </c>
    </row>
    <row r="84" spans="2:18" x14ac:dyDescent="0.25">
      <c r="B84" s="24">
        <v>13</v>
      </c>
      <c r="C84" s="59" t="s">
        <v>113</v>
      </c>
      <c r="G84" s="20"/>
      <c r="H84" s="29" t="s">
        <v>108</v>
      </c>
      <c r="I84" s="53" t="s">
        <v>110</v>
      </c>
      <c r="K84" s="20"/>
      <c r="L84" s="56" t="s">
        <v>12</v>
      </c>
      <c r="M84" s="20"/>
      <c r="N84" s="17"/>
      <c r="O84" s="47"/>
      <c r="P84" s="17"/>
      <c r="Q84" s="17"/>
    </row>
    <row r="85" spans="2:18" x14ac:dyDescent="0.25">
      <c r="B85" s="59"/>
      <c r="C85" s="59" t="s">
        <v>106</v>
      </c>
      <c r="G85" s="20"/>
      <c r="H85" s="17" t="s">
        <v>109</v>
      </c>
      <c r="I85" s="53" t="s">
        <v>111</v>
      </c>
      <c r="K85" s="20"/>
      <c r="L85" s="17"/>
      <c r="M85" s="20"/>
      <c r="N85" s="17"/>
      <c r="O85" s="47">
        <v>3.52</v>
      </c>
      <c r="P85" s="17"/>
      <c r="Q85" s="72">
        <v>3.52</v>
      </c>
    </row>
    <row r="86" spans="2:18" x14ac:dyDescent="0.25">
      <c r="B86" s="59"/>
      <c r="C86" s="59" t="s">
        <v>107</v>
      </c>
      <c r="D86" s="14"/>
      <c r="E86" s="14"/>
      <c r="F86" s="14"/>
      <c r="G86" s="20"/>
      <c r="H86" s="17"/>
      <c r="I86" s="14"/>
      <c r="J86" s="14"/>
      <c r="K86" s="20"/>
      <c r="L86" s="17"/>
      <c r="M86" s="20"/>
      <c r="N86" s="17"/>
      <c r="O86" s="17"/>
      <c r="P86" s="17"/>
      <c r="Q86" s="17"/>
    </row>
    <row r="87" spans="2:18" x14ac:dyDescent="0.25">
      <c r="B87" s="62"/>
      <c r="C87" s="62" t="s">
        <v>114</v>
      </c>
      <c r="D87" s="15"/>
      <c r="E87" s="15"/>
      <c r="F87" s="15"/>
      <c r="G87" s="21"/>
      <c r="H87" s="18"/>
      <c r="I87" s="15"/>
      <c r="J87" s="15"/>
      <c r="K87" s="21"/>
      <c r="L87" s="18"/>
      <c r="M87" s="21"/>
      <c r="N87" s="18"/>
      <c r="O87" s="18"/>
      <c r="P87" s="18"/>
      <c r="Q87" s="18"/>
    </row>
    <row r="88" spans="2:18" x14ac:dyDescent="0.25">
      <c r="B88" s="60"/>
      <c r="C88" s="59"/>
      <c r="G88" s="20"/>
      <c r="H88" s="17"/>
      <c r="I88" s="78" t="s">
        <v>13</v>
      </c>
      <c r="K88" s="20"/>
      <c r="L88" s="56" t="s">
        <v>12</v>
      </c>
      <c r="M88" s="20"/>
      <c r="N88" s="17"/>
      <c r="O88" s="47">
        <f>O90</f>
        <v>2</v>
      </c>
      <c r="P88" s="17"/>
      <c r="Q88" s="57">
        <f>M88+N88+O88+P88</f>
        <v>2</v>
      </c>
      <c r="R88" s="112">
        <f>Q90</f>
        <v>2</v>
      </c>
    </row>
    <row r="89" spans="2:18" x14ac:dyDescent="0.25">
      <c r="B89" s="24">
        <v>14</v>
      </c>
      <c r="C89" s="59" t="s">
        <v>115</v>
      </c>
      <c r="G89" s="14"/>
      <c r="H89" s="24" t="s">
        <v>117</v>
      </c>
      <c r="I89" s="59"/>
      <c r="K89" s="14"/>
      <c r="L89" s="59"/>
      <c r="M89" s="59"/>
      <c r="N89" s="59"/>
      <c r="O89" s="65"/>
      <c r="P89" s="59"/>
      <c r="Q89" s="47"/>
    </row>
    <row r="90" spans="2:18" x14ac:dyDescent="0.25">
      <c r="B90" s="59"/>
      <c r="C90" s="59" t="s">
        <v>112</v>
      </c>
      <c r="D90" s="14"/>
      <c r="E90" s="14"/>
      <c r="F90" s="14"/>
      <c r="G90" s="14"/>
      <c r="H90" s="59" t="s">
        <v>23</v>
      </c>
      <c r="I90" s="59" t="s">
        <v>118</v>
      </c>
      <c r="J90" s="14"/>
      <c r="K90" s="14"/>
      <c r="L90" s="59"/>
      <c r="M90" s="59"/>
      <c r="N90" s="59"/>
      <c r="O90" s="66">
        <v>2</v>
      </c>
      <c r="P90" s="59"/>
      <c r="Q90" s="72">
        <v>2</v>
      </c>
    </row>
    <row r="91" spans="2:18" x14ac:dyDescent="0.25">
      <c r="B91" s="62"/>
      <c r="C91" s="62" t="s">
        <v>116</v>
      </c>
      <c r="D91" s="15"/>
      <c r="E91" s="15"/>
      <c r="F91" s="15"/>
      <c r="G91" s="15"/>
      <c r="H91" s="62"/>
      <c r="I91" s="62"/>
      <c r="J91" s="15"/>
      <c r="K91" s="15"/>
      <c r="L91" s="62"/>
      <c r="M91" s="62"/>
      <c r="N91" s="62"/>
      <c r="O91" s="62"/>
      <c r="P91" s="62"/>
      <c r="Q91" s="18"/>
    </row>
    <row r="92" spans="2:18" x14ac:dyDescent="0.25">
      <c r="B92" s="59"/>
      <c r="C92" s="59"/>
      <c r="H92" s="16"/>
      <c r="I92" s="78" t="s">
        <v>13</v>
      </c>
      <c r="L92" s="59" t="s">
        <v>12</v>
      </c>
      <c r="M92" s="66">
        <v>0.18</v>
      </c>
      <c r="N92" s="59"/>
      <c r="O92" s="59">
        <v>0.90900000000000003</v>
      </c>
      <c r="P92" s="16"/>
      <c r="Q92" s="57">
        <f>M92+N92+O92+P92</f>
        <v>1.089</v>
      </c>
    </row>
    <row r="93" spans="2:18" x14ac:dyDescent="0.25">
      <c r="B93" s="24">
        <v>15</v>
      </c>
      <c r="C93" s="59" t="s">
        <v>119</v>
      </c>
      <c r="H93" s="24" t="s">
        <v>121</v>
      </c>
      <c r="I93" s="59" t="s">
        <v>122</v>
      </c>
      <c r="L93" s="59"/>
      <c r="M93" s="59"/>
      <c r="N93" s="59"/>
      <c r="O93" s="59"/>
      <c r="P93" s="59"/>
      <c r="Q93" s="17"/>
    </row>
    <row r="94" spans="2:18" x14ac:dyDescent="0.25">
      <c r="B94" s="59"/>
      <c r="C94" s="59" t="s">
        <v>120</v>
      </c>
      <c r="H94" s="59" t="s">
        <v>17</v>
      </c>
      <c r="I94" s="59" t="s">
        <v>128</v>
      </c>
      <c r="L94" s="59"/>
      <c r="M94" s="59"/>
      <c r="N94" s="59"/>
      <c r="O94" s="59"/>
      <c r="P94" s="59"/>
      <c r="Q94" s="17"/>
    </row>
    <row r="95" spans="2:18" x14ac:dyDescent="0.25">
      <c r="B95" s="59"/>
      <c r="C95" s="59"/>
      <c r="H95" s="59"/>
      <c r="I95" s="59" t="s">
        <v>123</v>
      </c>
      <c r="L95" s="59"/>
      <c r="M95" s="59"/>
      <c r="N95" s="59"/>
      <c r="O95" s="59"/>
      <c r="P95" s="59"/>
      <c r="Q95" s="17"/>
    </row>
    <row r="96" spans="2:18" x14ac:dyDescent="0.25">
      <c r="B96" s="59"/>
      <c r="C96" s="59"/>
      <c r="H96" s="59"/>
      <c r="I96" s="59" t="s">
        <v>124</v>
      </c>
      <c r="L96" s="59"/>
      <c r="M96" s="59"/>
      <c r="N96" s="59"/>
      <c r="O96" s="59"/>
      <c r="P96" s="59"/>
      <c r="Q96" s="17"/>
    </row>
    <row r="97" spans="2:18" x14ac:dyDescent="0.25">
      <c r="B97" s="59"/>
      <c r="C97" s="59"/>
      <c r="H97" s="59"/>
      <c r="I97" s="59" t="s">
        <v>125</v>
      </c>
      <c r="L97" s="59"/>
      <c r="M97" s="59"/>
      <c r="N97" s="59"/>
      <c r="O97" s="59"/>
      <c r="P97" s="59"/>
      <c r="Q97" s="17"/>
    </row>
    <row r="98" spans="2:18" x14ac:dyDescent="0.25">
      <c r="B98" s="59"/>
      <c r="C98" s="59"/>
      <c r="H98" s="59"/>
      <c r="I98" s="59" t="s">
        <v>126</v>
      </c>
      <c r="L98" s="59"/>
      <c r="M98" s="59"/>
      <c r="N98" s="59"/>
      <c r="O98" s="59"/>
      <c r="P98" s="59"/>
      <c r="Q98" s="17"/>
    </row>
    <row r="99" spans="2:18" x14ac:dyDescent="0.25">
      <c r="B99" s="59"/>
      <c r="C99" s="59"/>
      <c r="H99" s="59"/>
      <c r="I99" s="59" t="s">
        <v>127</v>
      </c>
      <c r="L99" s="59"/>
      <c r="M99" s="59"/>
      <c r="N99" s="59"/>
      <c r="O99" s="59"/>
      <c r="P99" s="59"/>
      <c r="Q99" s="17"/>
    </row>
    <row r="100" spans="2:18" x14ac:dyDescent="0.25">
      <c r="B100" s="62"/>
      <c r="C100" s="62"/>
      <c r="D100" s="15"/>
      <c r="E100" s="15"/>
      <c r="F100" s="15"/>
      <c r="G100" s="15"/>
      <c r="H100" s="62"/>
      <c r="I100" s="62" t="s">
        <v>129</v>
      </c>
      <c r="J100" s="15"/>
      <c r="K100" s="15"/>
      <c r="L100" s="62"/>
      <c r="M100" s="62"/>
      <c r="N100" s="62"/>
      <c r="O100" s="62"/>
      <c r="P100" s="62"/>
      <c r="Q100" s="18"/>
    </row>
    <row r="101" spans="2:18" x14ac:dyDescent="0.25">
      <c r="B101" s="60"/>
      <c r="C101" s="59"/>
      <c r="H101" s="16"/>
      <c r="I101" s="42" t="s">
        <v>13</v>
      </c>
      <c r="L101" s="16" t="s">
        <v>12</v>
      </c>
      <c r="M101" s="73">
        <f>M103</f>
        <v>21.04</v>
      </c>
      <c r="N101" s="16"/>
      <c r="O101" s="16">
        <f>O103</f>
        <v>1.9003000000000001</v>
      </c>
      <c r="P101" s="16"/>
      <c r="Q101" s="57">
        <f>M101+N101+O101+P101</f>
        <v>22.940300000000001</v>
      </c>
      <c r="R101" s="112">
        <f>Q103</f>
        <v>22.940300000000001</v>
      </c>
    </row>
    <row r="102" spans="2:18" x14ac:dyDescent="0.25">
      <c r="B102" s="24">
        <v>16</v>
      </c>
      <c r="C102" s="59" t="s">
        <v>130</v>
      </c>
      <c r="D102" s="14"/>
      <c r="H102" s="29" t="s">
        <v>134</v>
      </c>
      <c r="I102" s="53"/>
      <c r="K102" s="20"/>
      <c r="L102" s="17"/>
      <c r="M102" s="20"/>
      <c r="N102" s="17"/>
      <c r="O102" s="17"/>
      <c r="P102" s="17"/>
      <c r="Q102" s="17"/>
    </row>
    <row r="103" spans="2:18" x14ac:dyDescent="0.25">
      <c r="B103" s="59"/>
      <c r="C103" s="59" t="s">
        <v>131</v>
      </c>
      <c r="D103" s="14"/>
      <c r="H103" s="17" t="s">
        <v>135</v>
      </c>
      <c r="I103" s="53" t="s">
        <v>136</v>
      </c>
      <c r="K103" s="20"/>
      <c r="L103" s="17"/>
      <c r="M103" s="50">
        <v>21.04</v>
      </c>
      <c r="N103" s="17"/>
      <c r="O103" s="17">
        <v>1.9003000000000001</v>
      </c>
      <c r="P103" s="17"/>
      <c r="Q103" s="72">
        <f>M103+N103+O103+P103</f>
        <v>22.940300000000001</v>
      </c>
    </row>
    <row r="104" spans="2:18" x14ac:dyDescent="0.25">
      <c r="B104" s="59"/>
      <c r="C104" s="59" t="s">
        <v>132</v>
      </c>
      <c r="D104" s="14"/>
      <c r="H104" s="17"/>
      <c r="K104" s="20"/>
      <c r="L104" s="17"/>
      <c r="M104" s="20"/>
      <c r="N104" s="17"/>
      <c r="O104" s="17"/>
      <c r="P104" s="17"/>
      <c r="Q104" s="17"/>
    </row>
    <row r="105" spans="2:18" x14ac:dyDescent="0.25">
      <c r="B105" s="62"/>
      <c r="C105" s="62" t="s">
        <v>133</v>
      </c>
      <c r="D105" s="15"/>
      <c r="E105" s="15"/>
      <c r="F105" s="15"/>
      <c r="G105" s="15"/>
      <c r="H105" s="18"/>
      <c r="I105" s="15"/>
      <c r="J105" s="15"/>
      <c r="K105" s="21"/>
      <c r="L105" s="18"/>
      <c r="M105" s="21"/>
      <c r="N105" s="18"/>
      <c r="O105" s="18"/>
      <c r="P105" s="18"/>
      <c r="Q105" s="18"/>
    </row>
    <row r="106" spans="2:18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2:18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2:18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2:18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2:18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</sheetData>
  <mergeCells count="12">
    <mergeCell ref="B1:I1"/>
    <mergeCell ref="B3:I3"/>
    <mergeCell ref="M4:Q4"/>
    <mergeCell ref="I38:K38"/>
    <mergeCell ref="R4:T4"/>
    <mergeCell ref="I46:K46"/>
    <mergeCell ref="R5:S5"/>
    <mergeCell ref="C5:G5"/>
    <mergeCell ref="C6:G6"/>
    <mergeCell ref="I23:K23"/>
    <mergeCell ref="I32:K32"/>
    <mergeCell ref="M5:P5"/>
  </mergeCells>
  <pageMargins left="0.7" right="0.7" top="0.75" bottom="0.75" header="0.3" footer="0.3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zoomScale="90" zoomScaleNormal="90" workbookViewId="0">
      <selection activeCell="D12" sqref="D12"/>
    </sheetView>
  </sheetViews>
  <sheetFormatPr defaultRowHeight="15" x14ac:dyDescent="0.25"/>
  <cols>
    <col min="2" max="2" width="3.42578125" customWidth="1"/>
    <col min="3" max="3" width="71.42578125" customWidth="1"/>
    <col min="4" max="4" width="12.42578125" customWidth="1"/>
    <col min="5" max="5" width="0.28515625" customWidth="1"/>
    <col min="6" max="6" width="9.7109375" customWidth="1"/>
    <col min="7" max="7" width="9.140625" hidden="1" customWidth="1"/>
    <col min="9" max="9" width="17.5703125" customWidth="1"/>
  </cols>
  <sheetData>
    <row r="1" spans="2:9" ht="15" customHeight="1" x14ac:dyDescent="0.3">
      <c r="B1" s="363" t="s">
        <v>311</v>
      </c>
      <c r="C1" s="363"/>
      <c r="D1" s="363"/>
      <c r="E1" s="363"/>
      <c r="F1" s="363"/>
      <c r="G1" s="363"/>
      <c r="I1" s="361"/>
    </row>
    <row r="2" spans="2:9" ht="24.95" customHeight="1" thickBot="1" x14ac:dyDescent="0.3">
      <c r="B2" s="166"/>
      <c r="C2" s="168" t="s">
        <v>312</v>
      </c>
      <c r="D2" s="167"/>
      <c r="E2" s="167"/>
      <c r="F2" s="167"/>
      <c r="G2" s="167"/>
      <c r="I2" s="361"/>
    </row>
    <row r="3" spans="2:9" ht="15" customHeight="1" x14ac:dyDescent="0.25">
      <c r="B3" s="153"/>
      <c r="C3" s="360" t="s">
        <v>248</v>
      </c>
      <c r="D3" s="360" t="s">
        <v>279</v>
      </c>
      <c r="I3" s="147"/>
    </row>
    <row r="4" spans="2:9" ht="15" customHeight="1" thickBot="1" x14ac:dyDescent="0.3">
      <c r="B4" s="154" t="s">
        <v>249</v>
      </c>
      <c r="C4" s="359"/>
      <c r="D4" s="359"/>
    </row>
    <row r="5" spans="2:9" ht="36" customHeight="1" thickBot="1" x14ac:dyDescent="0.3">
      <c r="B5" s="155">
        <v>1</v>
      </c>
      <c r="C5" s="149" t="s">
        <v>250</v>
      </c>
      <c r="D5" s="157" t="s">
        <v>280</v>
      </c>
    </row>
    <row r="6" spans="2:9" ht="36.75" customHeight="1" thickBot="1" x14ac:dyDescent="0.3">
      <c r="B6" s="155">
        <v>2</v>
      </c>
      <c r="C6" s="148" t="s">
        <v>251</v>
      </c>
      <c r="D6" s="158" t="s">
        <v>281</v>
      </c>
    </row>
    <row r="7" spans="2:9" ht="32.25" customHeight="1" thickBot="1" x14ac:dyDescent="0.3">
      <c r="B7" s="155">
        <v>3</v>
      </c>
      <c r="C7" s="148" t="s">
        <v>252</v>
      </c>
      <c r="D7" s="158" t="s">
        <v>282</v>
      </c>
    </row>
    <row r="8" spans="2:9" ht="36.75" customHeight="1" thickBot="1" x14ac:dyDescent="0.3">
      <c r="B8" s="155">
        <v>4</v>
      </c>
      <c r="C8" s="148" t="s">
        <v>253</v>
      </c>
      <c r="D8" s="158" t="s">
        <v>283</v>
      </c>
    </row>
    <row r="9" spans="2:9" ht="32.25" customHeight="1" thickBot="1" x14ac:dyDescent="0.3">
      <c r="B9" s="155">
        <v>5</v>
      </c>
      <c r="C9" s="148" t="s">
        <v>254</v>
      </c>
      <c r="D9" s="158" t="s">
        <v>284</v>
      </c>
    </row>
    <row r="10" spans="2:9" ht="35.25" customHeight="1" thickBot="1" x14ac:dyDescent="0.3">
      <c r="B10" s="155">
        <v>6</v>
      </c>
      <c r="C10" s="149" t="s">
        <v>255</v>
      </c>
      <c r="D10" s="158" t="s">
        <v>285</v>
      </c>
    </row>
    <row r="11" spans="2:9" ht="35.25" customHeight="1" thickBot="1" x14ac:dyDescent="0.3">
      <c r="B11" s="155">
        <v>7</v>
      </c>
      <c r="C11" s="148" t="s">
        <v>256</v>
      </c>
      <c r="D11" s="158" t="s">
        <v>286</v>
      </c>
    </row>
    <row r="12" spans="2:9" ht="34.5" customHeight="1" thickBot="1" x14ac:dyDescent="0.3">
      <c r="B12" s="155">
        <v>8</v>
      </c>
      <c r="C12" s="148" t="s">
        <v>257</v>
      </c>
      <c r="D12" s="158" t="s">
        <v>287</v>
      </c>
    </row>
    <row r="13" spans="2:9" ht="32.25" customHeight="1" thickBot="1" x14ac:dyDescent="0.3">
      <c r="B13" s="155">
        <v>9</v>
      </c>
      <c r="C13" s="148" t="s">
        <v>258</v>
      </c>
      <c r="D13" s="158" t="s">
        <v>288</v>
      </c>
    </row>
    <row r="14" spans="2:9" ht="31.5" customHeight="1" thickBot="1" x14ac:dyDescent="0.3">
      <c r="B14" s="155">
        <v>10</v>
      </c>
      <c r="C14" s="149" t="s">
        <v>259</v>
      </c>
      <c r="D14" s="158" t="s">
        <v>289</v>
      </c>
    </row>
    <row r="15" spans="2:9" ht="45" customHeight="1" thickBot="1" x14ac:dyDescent="0.3">
      <c r="B15" s="155">
        <v>11</v>
      </c>
      <c r="C15" s="148" t="s">
        <v>260</v>
      </c>
      <c r="D15" s="158" t="s">
        <v>290</v>
      </c>
    </row>
    <row r="16" spans="2:9" ht="35.1" customHeight="1" x14ac:dyDescent="0.25">
      <c r="B16" s="356">
        <v>12</v>
      </c>
      <c r="C16" s="362" t="s">
        <v>261</v>
      </c>
      <c r="D16" s="358" t="s">
        <v>291</v>
      </c>
    </row>
    <row r="17" spans="2:4" ht="15.75" customHeight="1" thickBot="1" x14ac:dyDescent="0.3">
      <c r="B17" s="357"/>
      <c r="C17" s="359"/>
      <c r="D17" s="359"/>
    </row>
    <row r="18" spans="2:4" ht="45.75" customHeight="1" thickBot="1" x14ac:dyDescent="0.3">
      <c r="B18" s="155">
        <v>13</v>
      </c>
      <c r="C18" s="148" t="s">
        <v>262</v>
      </c>
      <c r="D18" s="158" t="s">
        <v>292</v>
      </c>
    </row>
    <row r="19" spans="2:4" ht="31.5" customHeight="1" thickBot="1" x14ac:dyDescent="0.3">
      <c r="B19" s="155">
        <v>14</v>
      </c>
      <c r="C19" s="148" t="s">
        <v>263</v>
      </c>
      <c r="D19" s="158" t="s">
        <v>293</v>
      </c>
    </row>
    <row r="20" spans="2:4" ht="32.25" customHeight="1" thickBot="1" x14ac:dyDescent="0.3">
      <c r="B20" s="155">
        <v>15</v>
      </c>
      <c r="C20" s="148" t="s">
        <v>264</v>
      </c>
      <c r="D20" s="158" t="s">
        <v>294</v>
      </c>
    </row>
    <row r="21" spans="2:4" ht="33" customHeight="1" thickBot="1" x14ac:dyDescent="0.3">
      <c r="B21" s="155">
        <v>16</v>
      </c>
      <c r="C21" s="148" t="s">
        <v>265</v>
      </c>
      <c r="D21" s="158" t="s">
        <v>295</v>
      </c>
    </row>
    <row r="22" spans="2:4" ht="31.5" customHeight="1" thickBot="1" x14ac:dyDescent="0.3">
      <c r="B22" s="155">
        <v>17</v>
      </c>
      <c r="C22" s="148" t="s">
        <v>266</v>
      </c>
      <c r="D22" s="158" t="s">
        <v>296</v>
      </c>
    </row>
    <row r="23" spans="2:4" ht="45" customHeight="1" thickBot="1" x14ac:dyDescent="0.3">
      <c r="B23" s="155">
        <v>18</v>
      </c>
      <c r="C23" s="149" t="s">
        <v>267</v>
      </c>
      <c r="D23" s="158" t="s">
        <v>297</v>
      </c>
    </row>
    <row r="24" spans="2:4" ht="65.099999999999994" customHeight="1" thickBot="1" x14ac:dyDescent="0.3">
      <c r="B24" s="155">
        <v>19</v>
      </c>
      <c r="C24" s="149" t="s">
        <v>268</v>
      </c>
      <c r="D24" s="158" t="s">
        <v>298</v>
      </c>
    </row>
    <row r="25" spans="2:4" ht="45" customHeight="1" thickBot="1" x14ac:dyDescent="0.3">
      <c r="B25" s="155">
        <v>20</v>
      </c>
      <c r="C25" s="149" t="s">
        <v>269</v>
      </c>
      <c r="D25" s="158" t="s">
        <v>299</v>
      </c>
    </row>
    <row r="26" spans="2:4" ht="45" customHeight="1" thickBot="1" x14ac:dyDescent="0.3">
      <c r="B26" s="155">
        <v>21</v>
      </c>
      <c r="C26" s="149" t="s">
        <v>270</v>
      </c>
      <c r="D26" s="158" t="s">
        <v>300</v>
      </c>
    </row>
    <row r="27" spans="2:4" ht="32.25" customHeight="1" thickBot="1" x14ac:dyDescent="0.3">
      <c r="B27" s="155">
        <v>22</v>
      </c>
      <c r="C27" s="149" t="s">
        <v>271</v>
      </c>
      <c r="D27" s="158" t="s">
        <v>301</v>
      </c>
    </row>
    <row r="28" spans="2:4" ht="65.099999999999994" customHeight="1" thickBot="1" x14ac:dyDescent="0.3">
      <c r="B28" s="155">
        <v>23</v>
      </c>
      <c r="C28" s="149" t="s">
        <v>272</v>
      </c>
      <c r="D28" s="158" t="s">
        <v>302</v>
      </c>
    </row>
    <row r="29" spans="2:4" ht="45" customHeight="1" thickBot="1" x14ac:dyDescent="0.3">
      <c r="B29" s="155">
        <v>24</v>
      </c>
      <c r="C29" s="149" t="s">
        <v>273</v>
      </c>
      <c r="D29" s="158" t="s">
        <v>303</v>
      </c>
    </row>
    <row r="30" spans="2:4" ht="45" customHeight="1" thickBot="1" x14ac:dyDescent="0.3">
      <c r="B30" s="155">
        <v>25</v>
      </c>
      <c r="C30" s="149" t="s">
        <v>274</v>
      </c>
      <c r="D30" s="158" t="s">
        <v>304</v>
      </c>
    </row>
    <row r="31" spans="2:4" ht="37.5" customHeight="1" thickBot="1" x14ac:dyDescent="0.3">
      <c r="B31" s="155">
        <v>26</v>
      </c>
      <c r="C31" s="149" t="s">
        <v>442</v>
      </c>
      <c r="D31" s="158" t="s">
        <v>305</v>
      </c>
    </row>
    <row r="32" spans="2:4" ht="34.5" customHeight="1" thickBot="1" x14ac:dyDescent="0.3">
      <c r="B32" s="155">
        <v>27</v>
      </c>
      <c r="C32" s="149" t="s">
        <v>276</v>
      </c>
      <c r="D32" s="158" t="s">
        <v>306</v>
      </c>
    </row>
    <row r="33" spans="2:5" ht="48.75" customHeight="1" thickBot="1" x14ac:dyDescent="0.3">
      <c r="B33" s="155">
        <v>28</v>
      </c>
      <c r="C33" s="149" t="s">
        <v>277</v>
      </c>
      <c r="D33" s="158" t="s">
        <v>438</v>
      </c>
    </row>
    <row r="34" spans="2:5" ht="48" customHeight="1" thickBot="1" x14ac:dyDescent="0.3">
      <c r="B34" s="156">
        <v>29</v>
      </c>
      <c r="C34" s="149" t="s">
        <v>441</v>
      </c>
      <c r="D34" s="158" t="s">
        <v>307</v>
      </c>
    </row>
    <row r="35" spans="2:5" ht="45.75" customHeight="1" thickBot="1" x14ac:dyDescent="0.3">
      <c r="B35" s="191">
        <v>30</v>
      </c>
      <c r="C35" s="192" t="s">
        <v>440</v>
      </c>
      <c r="D35" s="193" t="s">
        <v>428</v>
      </c>
    </row>
    <row r="36" spans="2:5" ht="36.75" customHeight="1" thickBot="1" x14ac:dyDescent="0.3">
      <c r="B36" s="191">
        <v>31</v>
      </c>
      <c r="C36" s="192" t="s">
        <v>439</v>
      </c>
      <c r="D36" s="193" t="s">
        <v>433</v>
      </c>
      <c r="E36" s="14"/>
    </row>
    <row r="37" spans="2:5" x14ac:dyDescent="0.25">
      <c r="C37" s="151"/>
      <c r="D37" s="14"/>
      <c r="E37" s="14"/>
    </row>
    <row r="38" spans="2:5" x14ac:dyDescent="0.25">
      <c r="C38" s="145"/>
    </row>
    <row r="39" spans="2:5" x14ac:dyDescent="0.25">
      <c r="C39" s="145" t="s">
        <v>247</v>
      </c>
    </row>
  </sheetData>
  <mergeCells count="7">
    <mergeCell ref="B16:B17"/>
    <mergeCell ref="D16:D17"/>
    <mergeCell ref="D3:D4"/>
    <mergeCell ref="I1:I2"/>
    <mergeCell ref="C16:C17"/>
    <mergeCell ref="C3:C4"/>
    <mergeCell ref="B1:G1"/>
  </mergeCells>
  <pageMargins left="0.39370078740157483" right="0" top="0.3543307086614173" bottom="0.74803149606299213" header="0.31496062992125984" footer="0.1181102362204724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C6" sqref="C6"/>
    </sheetView>
  </sheetViews>
  <sheetFormatPr defaultRowHeight="15" x14ac:dyDescent="0.25"/>
  <cols>
    <col min="2" max="2" width="4.140625" customWidth="1"/>
    <col min="3" max="3" width="61.42578125" customWidth="1"/>
    <col min="4" max="4" width="12.5703125" customWidth="1"/>
  </cols>
  <sheetData>
    <row r="1" spans="2:7" ht="18.75" customHeight="1" x14ac:dyDescent="0.3">
      <c r="B1" s="364" t="s">
        <v>310</v>
      </c>
      <c r="C1" s="364"/>
      <c r="D1" s="364"/>
      <c r="E1" s="364"/>
      <c r="F1" s="364"/>
      <c r="G1" s="165"/>
    </row>
    <row r="2" spans="2:7" ht="35.1" customHeight="1" x14ac:dyDescent="0.3">
      <c r="C2" s="363" t="s">
        <v>308</v>
      </c>
      <c r="D2" s="363"/>
      <c r="E2" s="159"/>
      <c r="F2" s="159"/>
      <c r="G2" s="159"/>
    </row>
    <row r="3" spans="2:7" ht="16.5" thickBot="1" x14ac:dyDescent="0.3">
      <c r="C3" s="146"/>
      <c r="D3" s="146"/>
    </row>
    <row r="4" spans="2:7" ht="24.95" customHeight="1" x14ac:dyDescent="0.25">
      <c r="B4" s="365" t="s">
        <v>309</v>
      </c>
      <c r="C4" s="367" t="s">
        <v>248</v>
      </c>
      <c r="D4" s="369" t="s">
        <v>279</v>
      </c>
    </row>
    <row r="5" spans="2:7" ht="24.95" customHeight="1" thickBot="1" x14ac:dyDescent="0.3">
      <c r="B5" s="366"/>
      <c r="C5" s="368"/>
      <c r="D5" s="370"/>
    </row>
    <row r="6" spans="2:7" ht="45" customHeight="1" thickBot="1" x14ac:dyDescent="0.3">
      <c r="B6" s="162">
        <v>1</v>
      </c>
      <c r="C6" s="160" t="s">
        <v>250</v>
      </c>
      <c r="D6" s="157" t="s">
        <v>280</v>
      </c>
    </row>
    <row r="7" spans="2:7" ht="45" customHeight="1" thickBot="1" x14ac:dyDescent="0.3">
      <c r="B7" s="162">
        <v>2</v>
      </c>
      <c r="C7" s="161" t="s">
        <v>253</v>
      </c>
      <c r="D7" s="158" t="s">
        <v>283</v>
      </c>
    </row>
    <row r="8" spans="2:7" ht="45" customHeight="1" thickBot="1" x14ac:dyDescent="0.3">
      <c r="B8" s="162">
        <v>3</v>
      </c>
      <c r="C8" s="161" t="s">
        <v>254</v>
      </c>
      <c r="D8" s="158" t="s">
        <v>284</v>
      </c>
    </row>
    <row r="9" spans="2:7" ht="45" customHeight="1" thickBot="1" x14ac:dyDescent="0.3">
      <c r="B9" s="162">
        <v>4</v>
      </c>
      <c r="C9" s="161" t="s">
        <v>256</v>
      </c>
      <c r="D9" s="158" t="s">
        <v>286</v>
      </c>
    </row>
    <row r="10" spans="2:7" ht="45" customHeight="1" thickBot="1" x14ac:dyDescent="0.3">
      <c r="B10" s="162">
        <v>5</v>
      </c>
      <c r="C10" s="160" t="s">
        <v>259</v>
      </c>
      <c r="D10" s="158" t="s">
        <v>289</v>
      </c>
    </row>
    <row r="11" spans="2:7" ht="45" customHeight="1" thickBot="1" x14ac:dyDescent="0.3">
      <c r="B11" s="162">
        <v>6</v>
      </c>
      <c r="C11" s="161" t="s">
        <v>260</v>
      </c>
      <c r="D11" s="158" t="s">
        <v>290</v>
      </c>
    </row>
    <row r="12" spans="2:7" ht="45" customHeight="1" thickBot="1" x14ac:dyDescent="0.3">
      <c r="B12" s="162">
        <v>7</v>
      </c>
      <c r="C12" s="161" t="s">
        <v>264</v>
      </c>
      <c r="D12" s="158" t="s">
        <v>294</v>
      </c>
    </row>
    <row r="13" spans="2:7" ht="45" customHeight="1" thickBot="1" x14ac:dyDescent="0.3">
      <c r="B13" s="162">
        <v>8</v>
      </c>
      <c r="C13" s="161" t="s">
        <v>266</v>
      </c>
      <c r="D13" s="158" t="s">
        <v>296</v>
      </c>
    </row>
    <row r="14" spans="2:7" ht="45" customHeight="1" thickBot="1" x14ac:dyDescent="0.3">
      <c r="B14" s="162">
        <v>9</v>
      </c>
      <c r="C14" s="160" t="s">
        <v>268</v>
      </c>
      <c r="D14" s="158" t="s">
        <v>298</v>
      </c>
    </row>
    <row r="15" spans="2:7" ht="45" customHeight="1" thickBot="1" x14ac:dyDescent="0.3">
      <c r="B15" s="163">
        <v>10</v>
      </c>
      <c r="C15" s="160" t="s">
        <v>271</v>
      </c>
      <c r="D15" s="158" t="s">
        <v>301</v>
      </c>
    </row>
    <row r="16" spans="2:7" ht="45" customHeight="1" thickBot="1" x14ac:dyDescent="0.3">
      <c r="B16" s="162">
        <v>11</v>
      </c>
      <c r="C16" s="160" t="s">
        <v>273</v>
      </c>
      <c r="D16" s="158" t="s">
        <v>303</v>
      </c>
    </row>
    <row r="17" spans="2:4" ht="45" customHeight="1" thickBot="1" x14ac:dyDescent="0.3">
      <c r="B17" s="162">
        <v>12</v>
      </c>
      <c r="C17" s="160" t="s">
        <v>274</v>
      </c>
      <c r="D17" s="158" t="s">
        <v>304</v>
      </c>
    </row>
    <row r="18" spans="2:4" ht="65.099999999999994" customHeight="1" thickBot="1" x14ac:dyDescent="0.3">
      <c r="B18" s="164">
        <v>13</v>
      </c>
      <c r="C18" s="160" t="s">
        <v>277</v>
      </c>
      <c r="D18" s="158"/>
    </row>
  </sheetData>
  <mergeCells count="5">
    <mergeCell ref="B1:F1"/>
    <mergeCell ref="C2:D2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4"/>
  <sheetViews>
    <sheetView workbookViewId="0">
      <selection activeCell="B3" sqref="B3:D33"/>
    </sheetView>
  </sheetViews>
  <sheetFormatPr defaultRowHeight="15" x14ac:dyDescent="0.25"/>
  <cols>
    <col min="2" max="2" width="3.7109375" customWidth="1"/>
    <col min="3" max="3" width="71.7109375" customWidth="1"/>
    <col min="4" max="4" width="12.7109375" customWidth="1"/>
  </cols>
  <sheetData>
    <row r="3" spans="2:7" ht="18.75" customHeight="1" x14ac:dyDescent="0.3">
      <c r="B3" s="363" t="s">
        <v>311</v>
      </c>
      <c r="C3" s="363"/>
      <c r="D3" s="363"/>
      <c r="E3" s="165"/>
      <c r="F3" s="165"/>
      <c r="G3" s="165"/>
    </row>
    <row r="4" spans="2:7" ht="45" customHeight="1" thickBot="1" x14ac:dyDescent="0.3">
      <c r="B4" s="371" t="s">
        <v>312</v>
      </c>
      <c r="C4" s="371"/>
      <c r="D4" s="167"/>
      <c r="E4" s="167"/>
      <c r="F4" s="167"/>
      <c r="G4" s="167"/>
    </row>
    <row r="5" spans="2:7" x14ac:dyDescent="0.25">
      <c r="B5" s="153"/>
      <c r="C5" s="360" t="s">
        <v>248</v>
      </c>
      <c r="D5" s="360" t="s">
        <v>279</v>
      </c>
    </row>
    <row r="6" spans="2:7" ht="15.75" thickBot="1" x14ac:dyDescent="0.3">
      <c r="B6" s="154" t="s">
        <v>249</v>
      </c>
      <c r="C6" s="359"/>
      <c r="D6" s="359"/>
    </row>
    <row r="7" spans="2:7" ht="45" customHeight="1" thickBot="1" x14ac:dyDescent="0.3">
      <c r="B7" s="155">
        <v>1</v>
      </c>
      <c r="C7" s="149" t="s">
        <v>250</v>
      </c>
      <c r="D7" s="157" t="s">
        <v>280</v>
      </c>
    </row>
    <row r="8" spans="2:7" ht="45" customHeight="1" thickBot="1" x14ac:dyDescent="0.3">
      <c r="B8" s="155">
        <v>2</v>
      </c>
      <c r="C8" s="148" t="s">
        <v>251</v>
      </c>
      <c r="D8" s="158" t="s">
        <v>281</v>
      </c>
    </row>
    <row r="9" spans="2:7" ht="45" customHeight="1" thickBot="1" x14ac:dyDescent="0.3">
      <c r="B9" s="155">
        <v>3</v>
      </c>
      <c r="C9" s="148" t="s">
        <v>252</v>
      </c>
      <c r="D9" s="158" t="s">
        <v>282</v>
      </c>
    </row>
    <row r="10" spans="2:7" ht="45" customHeight="1" thickBot="1" x14ac:dyDescent="0.3">
      <c r="B10" s="155">
        <v>4</v>
      </c>
      <c r="C10" s="149" t="s">
        <v>255</v>
      </c>
      <c r="D10" s="158" t="s">
        <v>285</v>
      </c>
    </row>
    <row r="11" spans="2:7" ht="45" customHeight="1" thickBot="1" x14ac:dyDescent="0.3">
      <c r="B11" s="155">
        <v>5</v>
      </c>
      <c r="C11" s="148" t="s">
        <v>256</v>
      </c>
      <c r="D11" s="158" t="s">
        <v>286</v>
      </c>
    </row>
    <row r="12" spans="2:7" ht="45" customHeight="1" thickBot="1" x14ac:dyDescent="0.3">
      <c r="B12" s="155">
        <v>6</v>
      </c>
      <c r="C12" s="148" t="s">
        <v>257</v>
      </c>
      <c r="D12" s="158" t="s">
        <v>287</v>
      </c>
    </row>
    <row r="13" spans="2:7" ht="45" customHeight="1" thickBot="1" x14ac:dyDescent="0.3">
      <c r="B13" s="155">
        <v>7</v>
      </c>
      <c r="C13" s="148" t="s">
        <v>258</v>
      </c>
      <c r="D13" s="158" t="s">
        <v>288</v>
      </c>
    </row>
    <row r="14" spans="2:7" ht="45" customHeight="1" thickBot="1" x14ac:dyDescent="0.3">
      <c r="B14" s="155">
        <v>8</v>
      </c>
      <c r="C14" s="149" t="s">
        <v>259</v>
      </c>
      <c r="D14" s="158" t="s">
        <v>289</v>
      </c>
    </row>
    <row r="15" spans="2:7" ht="45" customHeight="1" thickBot="1" x14ac:dyDescent="0.3">
      <c r="B15" s="155">
        <v>9</v>
      </c>
      <c r="C15" s="148" t="s">
        <v>260</v>
      </c>
      <c r="D15" s="158" t="s">
        <v>290</v>
      </c>
    </row>
    <row r="16" spans="2:7" ht="24.95" customHeight="1" x14ac:dyDescent="0.25">
      <c r="B16" s="356">
        <v>10</v>
      </c>
      <c r="C16" s="362" t="s">
        <v>261</v>
      </c>
      <c r="D16" s="358" t="s">
        <v>291</v>
      </c>
    </row>
    <row r="17" spans="2:4" ht="24.95" customHeight="1" thickBot="1" x14ac:dyDescent="0.3">
      <c r="B17" s="357"/>
      <c r="C17" s="359"/>
      <c r="D17" s="359"/>
    </row>
    <row r="18" spans="2:4" ht="45" customHeight="1" thickBot="1" x14ac:dyDescent="0.3">
      <c r="B18" s="155">
        <v>11</v>
      </c>
      <c r="C18" s="148" t="s">
        <v>262</v>
      </c>
      <c r="D18" s="158" t="s">
        <v>292</v>
      </c>
    </row>
    <row r="19" spans="2:4" ht="45" customHeight="1" thickBot="1" x14ac:dyDescent="0.3">
      <c r="B19" s="155">
        <v>12</v>
      </c>
      <c r="C19" s="148" t="s">
        <v>263</v>
      </c>
      <c r="D19" s="158" t="s">
        <v>293</v>
      </c>
    </row>
    <row r="20" spans="2:4" ht="45" customHeight="1" thickBot="1" x14ac:dyDescent="0.3">
      <c r="B20" s="155">
        <v>13</v>
      </c>
      <c r="C20" s="148" t="s">
        <v>264</v>
      </c>
      <c r="D20" s="158" t="s">
        <v>294</v>
      </c>
    </row>
    <row r="21" spans="2:4" ht="45" customHeight="1" thickBot="1" x14ac:dyDescent="0.3">
      <c r="B21" s="155">
        <v>14</v>
      </c>
      <c r="C21" s="148" t="s">
        <v>265</v>
      </c>
      <c r="D21" s="158" t="s">
        <v>295</v>
      </c>
    </row>
    <row r="22" spans="2:4" ht="45" customHeight="1" thickBot="1" x14ac:dyDescent="0.3">
      <c r="B22" s="155">
        <v>15</v>
      </c>
      <c r="C22" s="148" t="s">
        <v>266</v>
      </c>
      <c r="D22" s="158" t="s">
        <v>296</v>
      </c>
    </row>
    <row r="23" spans="2:4" ht="45" customHeight="1" thickBot="1" x14ac:dyDescent="0.3">
      <c r="B23" s="155">
        <v>16</v>
      </c>
      <c r="C23" s="149" t="s">
        <v>267</v>
      </c>
      <c r="D23" s="158" t="s">
        <v>297</v>
      </c>
    </row>
    <row r="24" spans="2:4" ht="45" customHeight="1" thickBot="1" x14ac:dyDescent="0.3">
      <c r="B24" s="155">
        <v>17</v>
      </c>
      <c r="C24" s="149" t="s">
        <v>268</v>
      </c>
      <c r="D24" s="158" t="s">
        <v>298</v>
      </c>
    </row>
    <row r="25" spans="2:4" ht="45" customHeight="1" thickBot="1" x14ac:dyDescent="0.3">
      <c r="B25" s="155">
        <v>18</v>
      </c>
      <c r="C25" s="149" t="s">
        <v>270</v>
      </c>
      <c r="D25" s="158" t="s">
        <v>300</v>
      </c>
    </row>
    <row r="26" spans="2:4" ht="45" customHeight="1" thickBot="1" x14ac:dyDescent="0.3">
      <c r="B26" s="155">
        <v>19</v>
      </c>
      <c r="C26" s="149" t="s">
        <v>271</v>
      </c>
      <c r="D26" s="158" t="s">
        <v>301</v>
      </c>
    </row>
    <row r="27" spans="2:4" ht="45" customHeight="1" thickBot="1" x14ac:dyDescent="0.3">
      <c r="B27" s="155">
        <v>20</v>
      </c>
      <c r="C27" s="149" t="s">
        <v>272</v>
      </c>
      <c r="D27" s="158" t="s">
        <v>302</v>
      </c>
    </row>
    <row r="28" spans="2:4" ht="45" customHeight="1" thickBot="1" x14ac:dyDescent="0.3">
      <c r="B28" s="155">
        <v>21</v>
      </c>
      <c r="C28" s="149" t="s">
        <v>273</v>
      </c>
      <c r="D28" s="158" t="s">
        <v>303</v>
      </c>
    </row>
    <row r="29" spans="2:4" ht="45" customHeight="1" thickBot="1" x14ac:dyDescent="0.3">
      <c r="B29" s="155">
        <v>22</v>
      </c>
      <c r="C29" s="149" t="s">
        <v>274</v>
      </c>
      <c r="D29" s="158" t="s">
        <v>304</v>
      </c>
    </row>
    <row r="30" spans="2:4" ht="45" customHeight="1" thickBot="1" x14ac:dyDescent="0.3">
      <c r="B30" s="155">
        <v>23</v>
      </c>
      <c r="C30" s="149" t="s">
        <v>275</v>
      </c>
      <c r="D30" s="158" t="s">
        <v>305</v>
      </c>
    </row>
    <row r="31" spans="2:4" ht="45" customHeight="1" thickBot="1" x14ac:dyDescent="0.3">
      <c r="B31" s="155">
        <v>24</v>
      </c>
      <c r="C31" s="149" t="s">
        <v>276</v>
      </c>
      <c r="D31" s="158" t="s">
        <v>306</v>
      </c>
    </row>
    <row r="32" spans="2:4" ht="45" customHeight="1" thickBot="1" x14ac:dyDescent="0.3">
      <c r="B32" s="155">
        <v>25</v>
      </c>
      <c r="C32" s="149" t="s">
        <v>277</v>
      </c>
      <c r="D32" s="158" t="s">
        <v>321</v>
      </c>
    </row>
    <row r="33" spans="2:5" ht="35.1" customHeight="1" thickBot="1" x14ac:dyDescent="0.3">
      <c r="B33" s="156">
        <v>26</v>
      </c>
      <c r="C33" s="149" t="s">
        <v>278</v>
      </c>
      <c r="D33" s="158" t="s">
        <v>307</v>
      </c>
    </row>
    <row r="34" spans="2:5" x14ac:dyDescent="0.25">
      <c r="B34" s="31"/>
      <c r="C34" s="150"/>
      <c r="D34" s="152"/>
      <c r="E34" s="14"/>
    </row>
  </sheetData>
  <mergeCells count="7">
    <mergeCell ref="B3:D3"/>
    <mergeCell ref="C5:C6"/>
    <mergeCell ref="D5:D6"/>
    <mergeCell ref="B16:B17"/>
    <mergeCell ref="C16:C17"/>
    <mergeCell ref="D16:D17"/>
    <mergeCell ref="B4:C4"/>
  </mergeCells>
  <pageMargins left="0.31496062992125984" right="0.31496062992125984" top="0.74803149606299213" bottom="0.354330708661417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E9" sqref="E9"/>
    </sheetView>
  </sheetViews>
  <sheetFormatPr defaultRowHeight="15" x14ac:dyDescent="0.25"/>
  <cols>
    <col min="1" max="1" width="3.7109375" customWidth="1"/>
    <col min="2" max="2" width="71.7109375" customWidth="1"/>
    <col min="3" max="3" width="12.7109375" customWidth="1"/>
  </cols>
  <sheetData>
    <row r="3" spans="1:6" ht="18.75" customHeight="1" x14ac:dyDescent="0.3">
      <c r="A3" s="373" t="s">
        <v>319</v>
      </c>
      <c r="B3" s="373"/>
      <c r="C3" s="373"/>
      <c r="D3" s="165"/>
      <c r="E3" s="165"/>
      <c r="F3" s="165"/>
    </row>
    <row r="4" spans="1:6" ht="20.25" x14ac:dyDescent="0.3">
      <c r="A4" s="159"/>
      <c r="B4" s="171" t="s">
        <v>318</v>
      </c>
      <c r="C4" s="159"/>
      <c r="D4" s="159"/>
      <c r="E4" s="159"/>
      <c r="F4" s="159"/>
    </row>
    <row r="5" spans="1:6" ht="18.75" x14ac:dyDescent="0.3">
      <c r="A5" s="159"/>
      <c r="B5" s="159"/>
      <c r="C5" s="159"/>
      <c r="D5" s="159"/>
      <c r="E5" s="159"/>
      <c r="F5" s="159"/>
    </row>
    <row r="6" spans="1:6" ht="37.5" customHeight="1" x14ac:dyDescent="0.3">
      <c r="A6" s="159"/>
      <c r="B6" s="363" t="s">
        <v>320</v>
      </c>
      <c r="C6" s="363"/>
      <c r="D6" s="363"/>
      <c r="E6" s="159"/>
      <c r="F6" s="159"/>
    </row>
    <row r="7" spans="1:6" ht="24.95" customHeight="1" thickBot="1" x14ac:dyDescent="0.3">
      <c r="A7" s="166"/>
      <c r="B7" s="168"/>
      <c r="C7" s="167"/>
      <c r="D7" s="167"/>
      <c r="E7" s="167"/>
      <c r="F7" s="167"/>
    </row>
    <row r="8" spans="1:6" ht="24.95" customHeight="1" x14ac:dyDescent="0.25">
      <c r="A8" s="153"/>
      <c r="B8" s="369" t="s">
        <v>248</v>
      </c>
      <c r="C8" s="360" t="s">
        <v>279</v>
      </c>
    </row>
    <row r="9" spans="1:6" ht="24.95" customHeight="1" thickBot="1" x14ac:dyDescent="0.3">
      <c r="A9" s="154" t="s">
        <v>249</v>
      </c>
      <c r="B9" s="372"/>
      <c r="C9" s="359"/>
    </row>
    <row r="10" spans="1:6" ht="50.1" customHeight="1" thickBot="1" x14ac:dyDescent="0.3">
      <c r="A10" s="155">
        <v>1</v>
      </c>
      <c r="B10" s="170" t="s">
        <v>315</v>
      </c>
      <c r="C10" s="158" t="s">
        <v>284</v>
      </c>
    </row>
    <row r="11" spans="1:6" ht="50.1" customHeight="1" thickBot="1" x14ac:dyDescent="0.3">
      <c r="A11" s="155">
        <v>2</v>
      </c>
      <c r="B11" s="170" t="s">
        <v>316</v>
      </c>
      <c r="C11" s="158" t="s">
        <v>299</v>
      </c>
    </row>
    <row r="12" spans="1:6" ht="65.099999999999994" customHeight="1" thickBot="1" x14ac:dyDescent="0.3">
      <c r="A12" s="155">
        <v>3</v>
      </c>
      <c r="B12" s="170" t="s">
        <v>317</v>
      </c>
      <c r="C12" s="158" t="s">
        <v>300</v>
      </c>
    </row>
    <row r="13" spans="1:6" x14ac:dyDescent="0.25">
      <c r="A13" s="31"/>
      <c r="B13" s="150"/>
      <c r="C13" s="152"/>
      <c r="D13" s="14"/>
    </row>
  </sheetData>
  <mergeCells count="4">
    <mergeCell ref="B8:B9"/>
    <mergeCell ref="C8:C9"/>
    <mergeCell ref="A3:C3"/>
    <mergeCell ref="B6:D6"/>
  </mergeCells>
  <pageMargins left="0.31496062992125984" right="0.31496062992125984" top="0.74803149606299213" bottom="0.354330708661417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6"/>
  <sheetViews>
    <sheetView topLeftCell="A76" workbookViewId="0">
      <selection activeCell="C2" sqref="C2"/>
    </sheetView>
  </sheetViews>
  <sheetFormatPr defaultRowHeight="15" x14ac:dyDescent="0.25"/>
  <cols>
    <col min="1" max="1" width="0.42578125" customWidth="1"/>
    <col min="2" max="2" width="3.7109375" customWidth="1"/>
    <col min="3" max="6" width="15.7109375" customWidth="1"/>
    <col min="7" max="10" width="5.7109375" customWidth="1"/>
    <col min="12" max="12" width="11.42578125" bestFit="1" customWidth="1"/>
  </cols>
  <sheetData>
    <row r="2" spans="2:12" ht="21" x14ac:dyDescent="0.35">
      <c r="B2" s="174" t="s">
        <v>327</v>
      </c>
      <c r="C2" s="174"/>
      <c r="D2" s="174"/>
      <c r="E2" s="174"/>
      <c r="F2" s="174"/>
      <c r="G2" s="174"/>
      <c r="H2" s="174"/>
      <c r="I2" s="174"/>
      <c r="J2" s="90"/>
      <c r="K2" s="90"/>
    </row>
    <row r="3" spans="2:12" ht="21" x14ac:dyDescent="0.35">
      <c r="B3" s="391" t="s">
        <v>401</v>
      </c>
      <c r="C3" s="391"/>
      <c r="D3" s="391"/>
      <c r="E3" s="391"/>
      <c r="F3" s="391"/>
      <c r="G3" s="391"/>
      <c r="H3" s="391"/>
      <c r="I3" s="391"/>
      <c r="J3" s="391"/>
      <c r="K3" s="176"/>
    </row>
    <row r="4" spans="2:12" x14ac:dyDescent="0.25">
      <c r="B4" s="29"/>
      <c r="C4" s="374" t="s">
        <v>322</v>
      </c>
      <c r="D4" s="375"/>
      <c r="E4" s="375"/>
      <c r="F4" s="376"/>
      <c r="G4" s="349" t="s">
        <v>328</v>
      </c>
      <c r="H4" s="349"/>
      <c r="I4" s="374" t="s">
        <v>331</v>
      </c>
      <c r="J4" s="376"/>
      <c r="K4" s="90"/>
    </row>
    <row r="5" spans="2:12" x14ac:dyDescent="0.25">
      <c r="B5" s="29" t="s">
        <v>309</v>
      </c>
      <c r="C5" s="346" t="s">
        <v>323</v>
      </c>
      <c r="D5" s="349"/>
      <c r="E5" s="349"/>
      <c r="F5" s="348"/>
      <c r="G5" s="176" t="s">
        <v>329</v>
      </c>
      <c r="H5" s="176"/>
      <c r="I5" s="346" t="s">
        <v>332</v>
      </c>
      <c r="J5" s="348"/>
      <c r="K5" s="90"/>
    </row>
    <row r="6" spans="2:12" x14ac:dyDescent="0.25">
      <c r="B6" s="27" t="s">
        <v>325</v>
      </c>
      <c r="C6" s="181"/>
      <c r="D6" s="181"/>
      <c r="E6" s="181"/>
      <c r="F6" s="28"/>
      <c r="G6" s="180" t="s">
        <v>330</v>
      </c>
      <c r="H6" s="175"/>
      <c r="I6" s="180" t="s">
        <v>324</v>
      </c>
      <c r="J6" s="179"/>
      <c r="K6" s="90"/>
    </row>
    <row r="7" spans="2:12" x14ac:dyDescent="0.25">
      <c r="B7" s="29">
        <v>1</v>
      </c>
      <c r="C7" s="346" t="s">
        <v>283</v>
      </c>
      <c r="D7" s="349"/>
      <c r="E7" s="349"/>
      <c r="F7" s="348"/>
      <c r="G7" s="377"/>
      <c r="H7" s="378"/>
      <c r="I7" s="177"/>
      <c r="J7" s="178"/>
      <c r="K7" s="90"/>
    </row>
    <row r="8" spans="2:12" x14ac:dyDescent="0.25">
      <c r="B8" s="29"/>
      <c r="C8" s="90" t="s">
        <v>354</v>
      </c>
      <c r="D8" s="90"/>
      <c r="E8" s="90"/>
      <c r="F8" s="173"/>
      <c r="G8" s="24"/>
      <c r="H8" s="23"/>
      <c r="I8" s="172"/>
      <c r="J8" s="173"/>
      <c r="K8" s="90"/>
    </row>
    <row r="9" spans="2:12" x14ac:dyDescent="0.25">
      <c r="B9" s="29"/>
      <c r="C9" s="90" t="s">
        <v>355</v>
      </c>
      <c r="D9" s="90"/>
      <c r="E9" s="90"/>
      <c r="F9" s="173"/>
      <c r="G9" s="24"/>
      <c r="H9" s="23"/>
      <c r="I9" s="172"/>
      <c r="J9" s="173"/>
      <c r="K9" s="90"/>
    </row>
    <row r="10" spans="2:12" x14ac:dyDescent="0.25">
      <c r="B10" s="27"/>
      <c r="C10" s="175" t="s">
        <v>356</v>
      </c>
      <c r="D10" s="175"/>
      <c r="E10" s="175"/>
      <c r="F10" s="179"/>
      <c r="G10" s="379">
        <v>7143709.5599999996</v>
      </c>
      <c r="H10" s="383"/>
      <c r="I10" s="379">
        <v>1353469.36</v>
      </c>
      <c r="J10" s="380"/>
      <c r="K10" s="90"/>
      <c r="L10" s="187"/>
    </row>
    <row r="11" spans="2:12" x14ac:dyDescent="0.25">
      <c r="B11" s="29">
        <v>2</v>
      </c>
      <c r="C11" s="346" t="s">
        <v>284</v>
      </c>
      <c r="D11" s="349"/>
      <c r="E11" s="349"/>
      <c r="F11" s="348"/>
      <c r="G11" s="381"/>
      <c r="H11" s="348"/>
      <c r="I11" s="172"/>
      <c r="J11" s="173"/>
      <c r="K11" s="90"/>
    </row>
    <row r="12" spans="2:12" x14ac:dyDescent="0.25">
      <c r="B12" s="29"/>
      <c r="C12" s="90" t="s">
        <v>354</v>
      </c>
      <c r="D12" s="90"/>
      <c r="E12" s="90"/>
      <c r="F12" s="173"/>
      <c r="G12" s="24"/>
      <c r="H12" s="23"/>
      <c r="I12" s="172"/>
      <c r="J12" s="173"/>
      <c r="K12" s="90"/>
    </row>
    <row r="13" spans="2:12" x14ac:dyDescent="0.25">
      <c r="B13" s="29"/>
      <c r="C13" s="90" t="s">
        <v>355</v>
      </c>
      <c r="D13" s="90"/>
      <c r="E13" s="90"/>
      <c r="F13" s="173"/>
      <c r="G13" s="24"/>
      <c r="H13" s="23"/>
      <c r="I13" s="172"/>
      <c r="J13" s="173"/>
      <c r="K13" s="90"/>
    </row>
    <row r="14" spans="2:12" x14ac:dyDescent="0.25">
      <c r="B14" s="29"/>
      <c r="C14" s="176" t="s">
        <v>398</v>
      </c>
      <c r="D14" s="176"/>
      <c r="E14" s="176"/>
      <c r="F14" s="173"/>
      <c r="G14" s="384">
        <v>672400</v>
      </c>
      <c r="H14" s="385"/>
      <c r="I14" s="377">
        <v>319215.3</v>
      </c>
      <c r="J14" s="348"/>
      <c r="K14" s="90"/>
    </row>
    <row r="15" spans="2:12" x14ac:dyDescent="0.25">
      <c r="B15" s="27"/>
      <c r="C15" s="175" t="s">
        <v>399</v>
      </c>
      <c r="D15" s="175"/>
      <c r="E15" s="175"/>
      <c r="F15" s="179"/>
      <c r="G15" s="183"/>
      <c r="H15" s="184"/>
      <c r="I15" s="182"/>
      <c r="J15" s="28"/>
      <c r="K15" s="90"/>
    </row>
    <row r="16" spans="2:12" x14ac:dyDescent="0.25">
      <c r="B16" s="29">
        <v>3</v>
      </c>
      <c r="C16" s="346" t="s">
        <v>299</v>
      </c>
      <c r="D16" s="349"/>
      <c r="E16" s="349"/>
      <c r="F16" s="348"/>
      <c r="G16" s="346"/>
      <c r="H16" s="348"/>
      <c r="I16" s="172"/>
      <c r="J16" s="173"/>
      <c r="K16" s="90"/>
    </row>
    <row r="17" spans="2:11" x14ac:dyDescent="0.25">
      <c r="B17" s="29"/>
      <c r="C17" s="90" t="s">
        <v>351</v>
      </c>
      <c r="D17" s="90"/>
      <c r="E17" s="90"/>
      <c r="F17" s="173"/>
      <c r="G17" s="24"/>
      <c r="H17" s="23"/>
      <c r="I17" s="172"/>
      <c r="J17" s="173"/>
      <c r="K17" s="90"/>
    </row>
    <row r="18" spans="2:11" x14ac:dyDescent="0.25">
      <c r="B18" s="29"/>
      <c r="C18" s="176" t="s">
        <v>352</v>
      </c>
      <c r="D18" s="176"/>
      <c r="E18" s="176"/>
      <c r="F18" s="173"/>
      <c r="G18" s="381"/>
      <c r="H18" s="382"/>
      <c r="I18" s="172"/>
      <c r="J18" s="173"/>
      <c r="K18" s="90"/>
    </row>
    <row r="19" spans="2:11" x14ac:dyDescent="0.25">
      <c r="B19" s="27"/>
      <c r="C19" s="175" t="s">
        <v>353</v>
      </c>
      <c r="D19" s="175"/>
      <c r="E19" s="175"/>
      <c r="F19" s="179"/>
      <c r="G19" s="379">
        <v>434738</v>
      </c>
      <c r="H19" s="380"/>
      <c r="I19" s="180"/>
      <c r="J19" s="179"/>
      <c r="K19" s="90"/>
    </row>
    <row r="20" spans="2:11" x14ac:dyDescent="0.25">
      <c r="B20" s="29">
        <v>4</v>
      </c>
      <c r="C20" s="346" t="s">
        <v>333</v>
      </c>
      <c r="D20" s="349"/>
      <c r="E20" s="349"/>
      <c r="F20" s="348"/>
      <c r="G20" s="386"/>
      <c r="H20" s="387"/>
      <c r="I20" s="172"/>
      <c r="J20" s="173"/>
      <c r="K20" s="90"/>
    </row>
    <row r="21" spans="2:11" x14ac:dyDescent="0.25">
      <c r="B21" s="29"/>
      <c r="C21" s="90" t="s">
        <v>346</v>
      </c>
      <c r="D21" s="90"/>
      <c r="E21" s="176"/>
      <c r="F21" s="173"/>
      <c r="G21" s="24"/>
      <c r="H21" s="23"/>
      <c r="I21" s="172"/>
      <c r="J21" s="173"/>
      <c r="K21" s="90"/>
    </row>
    <row r="22" spans="2:11" x14ac:dyDescent="0.25">
      <c r="B22" s="27"/>
      <c r="C22" s="175" t="s">
        <v>350</v>
      </c>
      <c r="D22" s="175"/>
      <c r="E22" s="15"/>
      <c r="F22" s="21"/>
      <c r="G22" s="388">
        <v>501648</v>
      </c>
      <c r="H22" s="389"/>
      <c r="I22" s="379">
        <v>501647.03</v>
      </c>
      <c r="J22" s="383"/>
    </row>
    <row r="23" spans="2:11" x14ac:dyDescent="0.25">
      <c r="B23" s="29">
        <v>5</v>
      </c>
      <c r="C23" s="346" t="s">
        <v>334</v>
      </c>
      <c r="D23" s="349"/>
      <c r="E23" s="349"/>
      <c r="F23" s="348"/>
      <c r="G23" s="384"/>
      <c r="H23" s="385"/>
      <c r="I23" s="377"/>
      <c r="J23" s="348"/>
    </row>
    <row r="24" spans="2:11" x14ac:dyDescent="0.25">
      <c r="B24" s="29"/>
      <c r="C24" s="90" t="s">
        <v>348</v>
      </c>
      <c r="D24" s="90"/>
      <c r="E24" s="176"/>
      <c r="F24" s="173"/>
      <c r="G24" s="59"/>
      <c r="H24" s="20"/>
      <c r="I24" s="59"/>
      <c r="J24" s="20"/>
    </row>
    <row r="25" spans="2:11" x14ac:dyDescent="0.25">
      <c r="B25" s="27"/>
      <c r="C25" s="175" t="s">
        <v>349</v>
      </c>
      <c r="D25" s="175"/>
      <c r="E25" s="15"/>
      <c r="F25" s="21"/>
      <c r="G25" s="388">
        <v>1581500</v>
      </c>
      <c r="H25" s="389"/>
      <c r="I25" s="379">
        <v>1245355.57</v>
      </c>
      <c r="J25" s="380"/>
    </row>
    <row r="26" spans="2:11" x14ac:dyDescent="0.25">
      <c r="B26" s="29">
        <v>6</v>
      </c>
      <c r="C26" s="346" t="s">
        <v>335</v>
      </c>
      <c r="D26" s="349"/>
      <c r="E26" s="349"/>
      <c r="F26" s="348"/>
      <c r="G26" s="346"/>
      <c r="H26" s="348"/>
      <c r="I26" s="59"/>
      <c r="J26" s="20"/>
    </row>
    <row r="27" spans="2:11" x14ac:dyDescent="0.25">
      <c r="B27" s="29"/>
      <c r="C27" s="90" t="s">
        <v>326</v>
      </c>
      <c r="D27" s="90"/>
      <c r="E27" s="176"/>
      <c r="F27" s="173"/>
      <c r="G27" s="59"/>
      <c r="H27" s="20"/>
      <c r="I27" s="59"/>
      <c r="J27" s="20"/>
    </row>
    <row r="28" spans="2:11" x14ac:dyDescent="0.25">
      <c r="B28" s="17"/>
      <c r="C28" s="90" t="s">
        <v>336</v>
      </c>
      <c r="D28" s="90"/>
      <c r="E28" s="14"/>
      <c r="F28" s="20"/>
      <c r="G28" s="59"/>
      <c r="H28" s="20"/>
      <c r="I28" s="59"/>
      <c r="J28" s="20"/>
    </row>
    <row r="29" spans="2:11" x14ac:dyDescent="0.25">
      <c r="B29" s="18"/>
      <c r="C29" s="175" t="s">
        <v>337</v>
      </c>
      <c r="D29" s="175"/>
      <c r="E29" s="15"/>
      <c r="F29" s="21"/>
      <c r="G29" s="379">
        <v>1198000</v>
      </c>
      <c r="H29" s="380"/>
      <c r="I29" s="379">
        <v>857252.9</v>
      </c>
      <c r="J29" s="380"/>
    </row>
    <row r="30" spans="2:11" x14ac:dyDescent="0.25">
      <c r="B30" s="29"/>
      <c r="C30" s="346" t="s">
        <v>338</v>
      </c>
      <c r="D30" s="349"/>
      <c r="E30" s="349"/>
      <c r="F30" s="348"/>
      <c r="G30" s="59"/>
      <c r="H30" s="20"/>
      <c r="I30" s="59"/>
      <c r="J30" s="20"/>
    </row>
    <row r="31" spans="2:11" x14ac:dyDescent="0.25">
      <c r="B31" s="29">
        <v>7</v>
      </c>
      <c r="C31" s="90" t="s">
        <v>346</v>
      </c>
      <c r="D31" s="90"/>
      <c r="E31" s="176"/>
      <c r="F31" s="173"/>
      <c r="G31" s="59"/>
      <c r="H31" s="20"/>
      <c r="I31" s="59"/>
      <c r="J31" s="20"/>
    </row>
    <row r="32" spans="2:11" x14ac:dyDescent="0.25">
      <c r="B32" s="29"/>
      <c r="C32" s="90" t="s">
        <v>347</v>
      </c>
      <c r="D32" s="90"/>
      <c r="E32" s="14"/>
      <c r="F32" s="20"/>
      <c r="G32" s="59"/>
      <c r="H32" s="20"/>
      <c r="I32" s="59"/>
      <c r="J32" s="20"/>
    </row>
    <row r="33" spans="1:10" x14ac:dyDescent="0.25">
      <c r="B33" s="27"/>
      <c r="C33" s="175" t="s">
        <v>339</v>
      </c>
      <c r="D33" s="175"/>
      <c r="E33" s="15"/>
      <c r="F33" s="21"/>
      <c r="G33" s="379">
        <v>5824724.5</v>
      </c>
      <c r="H33" s="380"/>
      <c r="I33" s="379">
        <v>1629036.5</v>
      </c>
      <c r="J33" s="380"/>
    </row>
    <row r="34" spans="1:10" x14ac:dyDescent="0.25">
      <c r="B34" s="29">
        <v>8</v>
      </c>
      <c r="C34" s="346" t="s">
        <v>400</v>
      </c>
      <c r="D34" s="349"/>
      <c r="E34" s="349"/>
      <c r="F34" s="348"/>
      <c r="G34" s="59"/>
      <c r="H34" s="20"/>
      <c r="I34" s="59"/>
      <c r="J34" s="20"/>
    </row>
    <row r="35" spans="1:10" x14ac:dyDescent="0.25">
      <c r="B35" s="29"/>
      <c r="C35" s="90" t="s">
        <v>326</v>
      </c>
      <c r="D35" s="90"/>
      <c r="E35" s="176"/>
      <c r="F35" s="173"/>
      <c r="G35" s="59"/>
      <c r="H35" s="20"/>
      <c r="I35" s="59"/>
      <c r="J35" s="20"/>
    </row>
    <row r="36" spans="1:10" x14ac:dyDescent="0.25">
      <c r="B36" s="29"/>
      <c r="C36" s="176" t="s">
        <v>340</v>
      </c>
      <c r="D36" s="176"/>
      <c r="E36" s="14"/>
      <c r="F36" s="20"/>
      <c r="G36" s="59"/>
      <c r="H36" s="20"/>
      <c r="I36" s="59"/>
      <c r="J36" s="20"/>
    </row>
    <row r="37" spans="1:10" x14ac:dyDescent="0.25">
      <c r="B37" s="18"/>
      <c r="C37" s="175" t="s">
        <v>341</v>
      </c>
      <c r="D37" s="175"/>
      <c r="E37" s="15"/>
      <c r="F37" s="21"/>
      <c r="G37" s="379">
        <v>799280</v>
      </c>
      <c r="H37" s="380"/>
      <c r="I37" s="379">
        <v>31659.88</v>
      </c>
      <c r="J37" s="380"/>
    </row>
    <row r="38" spans="1:10" x14ac:dyDescent="0.25">
      <c r="B38" s="29">
        <v>9</v>
      </c>
      <c r="C38" s="346" t="s">
        <v>342</v>
      </c>
      <c r="D38" s="349"/>
      <c r="E38" s="349"/>
      <c r="F38" s="348"/>
      <c r="G38" s="59"/>
      <c r="H38" s="20"/>
      <c r="I38" s="59"/>
      <c r="J38" s="20"/>
    </row>
    <row r="39" spans="1:10" x14ac:dyDescent="0.25">
      <c r="B39" s="29"/>
      <c r="C39" s="90" t="s">
        <v>343</v>
      </c>
      <c r="D39" s="90"/>
      <c r="E39" s="176"/>
      <c r="F39" s="173"/>
      <c r="G39" s="59"/>
      <c r="H39" s="20"/>
      <c r="I39" s="59"/>
      <c r="J39" s="20"/>
    </row>
    <row r="40" spans="1:10" x14ac:dyDescent="0.25">
      <c r="B40" s="29"/>
      <c r="C40" s="90" t="s">
        <v>344</v>
      </c>
      <c r="D40" s="90"/>
      <c r="E40" s="14"/>
      <c r="F40" s="20"/>
      <c r="G40" s="59"/>
      <c r="H40" s="20"/>
      <c r="I40" s="59"/>
      <c r="J40" s="20"/>
    </row>
    <row r="41" spans="1:10" x14ac:dyDescent="0.25">
      <c r="B41" s="27"/>
      <c r="C41" s="175" t="s">
        <v>345</v>
      </c>
      <c r="D41" s="175"/>
      <c r="E41" s="15"/>
      <c r="F41" s="21"/>
      <c r="G41" s="379">
        <v>4435752.5</v>
      </c>
      <c r="H41" s="380"/>
      <c r="I41" s="379">
        <v>1266807.27</v>
      </c>
      <c r="J41" s="380"/>
    </row>
    <row r="42" spans="1:10" x14ac:dyDescent="0.25">
      <c r="A42" s="59"/>
      <c r="B42" s="34">
        <v>10</v>
      </c>
      <c r="C42" s="375" t="s">
        <v>360</v>
      </c>
      <c r="D42" s="375"/>
      <c r="E42" s="375"/>
      <c r="F42" s="376"/>
      <c r="G42" s="14"/>
      <c r="H42" s="19"/>
      <c r="I42" s="59"/>
      <c r="J42" s="19"/>
    </row>
    <row r="43" spans="1:10" x14ac:dyDescent="0.25">
      <c r="A43" s="59"/>
      <c r="B43" s="29"/>
      <c r="C43" s="176" t="s">
        <v>346</v>
      </c>
      <c r="D43" s="176"/>
      <c r="E43" s="176"/>
      <c r="F43" s="173"/>
      <c r="H43" s="20"/>
      <c r="I43" s="59"/>
      <c r="J43" s="20"/>
    </row>
    <row r="44" spans="1:10" x14ac:dyDescent="0.25">
      <c r="A44" s="59"/>
      <c r="B44" s="29"/>
      <c r="C44" s="176" t="s">
        <v>357</v>
      </c>
      <c r="D44" s="176"/>
      <c r="E44" s="14"/>
      <c r="F44" s="20"/>
      <c r="G44" s="14"/>
      <c r="H44" s="20"/>
      <c r="I44" s="59"/>
      <c r="J44" s="20"/>
    </row>
    <row r="45" spans="1:10" x14ac:dyDescent="0.25">
      <c r="A45" s="59"/>
      <c r="B45" s="29"/>
      <c r="C45" s="176" t="s">
        <v>358</v>
      </c>
      <c r="D45" s="176"/>
      <c r="E45" s="14"/>
      <c r="F45" s="20"/>
      <c r="G45" s="14"/>
      <c r="H45" s="20"/>
      <c r="I45" s="59"/>
      <c r="J45" s="20"/>
    </row>
    <row r="46" spans="1:10" x14ac:dyDescent="0.25">
      <c r="A46" s="59"/>
      <c r="B46" s="27"/>
      <c r="C46" s="175" t="s">
        <v>359</v>
      </c>
      <c r="D46" s="175"/>
      <c r="E46" s="15"/>
      <c r="F46" s="21"/>
      <c r="G46" s="379">
        <v>935791.5</v>
      </c>
      <c r="H46" s="380"/>
      <c r="I46" s="62"/>
      <c r="J46" s="21"/>
    </row>
    <row r="47" spans="1:10" x14ac:dyDescent="0.25">
      <c r="A47" s="59"/>
      <c r="B47" s="29">
        <v>11</v>
      </c>
      <c r="C47" s="375" t="s">
        <v>361</v>
      </c>
      <c r="D47" s="375"/>
      <c r="E47" s="375"/>
      <c r="F47" s="376"/>
      <c r="H47" s="20"/>
      <c r="I47" s="59"/>
      <c r="J47" s="20"/>
    </row>
    <row r="48" spans="1:10" x14ac:dyDescent="0.25">
      <c r="A48" s="59"/>
      <c r="B48" s="29"/>
      <c r="C48" s="176" t="s">
        <v>346</v>
      </c>
      <c r="D48" s="176"/>
      <c r="E48" s="176"/>
      <c r="F48" s="173"/>
      <c r="H48" s="20"/>
      <c r="I48" s="59"/>
      <c r="J48" s="20"/>
    </row>
    <row r="49" spans="1:10" x14ac:dyDescent="0.25">
      <c r="A49" s="59"/>
      <c r="B49" s="29"/>
      <c r="C49" s="185" t="s">
        <v>362</v>
      </c>
      <c r="D49" s="14"/>
      <c r="E49" s="14"/>
      <c r="F49" s="20"/>
      <c r="H49" s="20"/>
      <c r="I49" s="59"/>
      <c r="J49" s="20"/>
    </row>
    <row r="50" spans="1:10" x14ac:dyDescent="0.25">
      <c r="A50" s="59"/>
      <c r="B50" s="17"/>
      <c r="C50" s="185" t="s">
        <v>363</v>
      </c>
      <c r="D50" s="14"/>
      <c r="E50" s="14"/>
      <c r="F50" s="20"/>
      <c r="G50" s="14"/>
      <c r="H50" s="20"/>
      <c r="I50" s="59"/>
      <c r="J50" s="20"/>
    </row>
    <row r="51" spans="1:10" x14ac:dyDescent="0.25">
      <c r="A51" s="59"/>
      <c r="B51" s="18"/>
      <c r="C51" s="186" t="s">
        <v>364</v>
      </c>
      <c r="D51" s="15"/>
      <c r="E51" s="15"/>
      <c r="F51" s="21"/>
      <c r="G51" s="379">
        <v>4352892.8</v>
      </c>
      <c r="H51" s="380"/>
      <c r="I51" s="379">
        <v>3260225.58</v>
      </c>
      <c r="J51" s="380"/>
    </row>
    <row r="52" spans="1:10" x14ac:dyDescent="0.25">
      <c r="A52" s="59"/>
      <c r="B52" s="17">
        <v>12</v>
      </c>
      <c r="C52" s="375" t="s">
        <v>365</v>
      </c>
      <c r="D52" s="375"/>
      <c r="E52" s="375"/>
      <c r="F52" s="376"/>
      <c r="H52" s="20"/>
      <c r="I52" s="59"/>
      <c r="J52" s="20"/>
    </row>
    <row r="53" spans="1:10" x14ac:dyDescent="0.25">
      <c r="A53" s="59"/>
      <c r="B53" s="17"/>
      <c r="C53" s="176" t="s">
        <v>346</v>
      </c>
      <c r="D53" s="176"/>
      <c r="E53" s="176"/>
      <c r="F53" s="173"/>
      <c r="H53" s="20"/>
      <c r="I53" s="59"/>
      <c r="J53" s="20"/>
    </row>
    <row r="54" spans="1:10" x14ac:dyDescent="0.25">
      <c r="A54" s="59"/>
      <c r="B54" s="17"/>
      <c r="C54" s="185" t="s">
        <v>366</v>
      </c>
      <c r="D54" s="14"/>
      <c r="E54" s="14"/>
      <c r="F54" s="20"/>
      <c r="G54" s="14"/>
      <c r="H54" s="20"/>
      <c r="I54" s="59"/>
      <c r="J54" s="20"/>
    </row>
    <row r="55" spans="1:10" x14ac:dyDescent="0.25">
      <c r="A55" s="59"/>
      <c r="B55" s="18"/>
      <c r="C55" s="186" t="s">
        <v>367</v>
      </c>
      <c r="D55" s="15"/>
      <c r="E55" s="15"/>
      <c r="F55" s="21"/>
      <c r="G55" s="379">
        <v>413500</v>
      </c>
      <c r="H55" s="380"/>
      <c r="I55" s="379">
        <v>244834.3</v>
      </c>
      <c r="J55" s="380"/>
    </row>
    <row r="56" spans="1:10" x14ac:dyDescent="0.25">
      <c r="A56" s="59"/>
      <c r="B56" s="16">
        <v>13</v>
      </c>
      <c r="C56" s="375" t="s">
        <v>371</v>
      </c>
      <c r="D56" s="375"/>
      <c r="E56" s="375"/>
      <c r="F56" s="376"/>
      <c r="H56" s="19"/>
      <c r="I56" s="59"/>
      <c r="J56" s="19"/>
    </row>
    <row r="57" spans="1:10" x14ac:dyDescent="0.25">
      <c r="A57" s="59"/>
      <c r="B57" s="17"/>
      <c r="C57" s="176" t="s">
        <v>351</v>
      </c>
      <c r="D57" s="176"/>
      <c r="E57" s="176"/>
      <c r="F57" s="173"/>
      <c r="H57" s="20"/>
      <c r="I57" s="59"/>
      <c r="J57" s="20"/>
    </row>
    <row r="58" spans="1:10" x14ac:dyDescent="0.25">
      <c r="B58" s="17"/>
      <c r="C58" s="185" t="s">
        <v>368</v>
      </c>
      <c r="F58" s="20"/>
      <c r="H58" s="20"/>
      <c r="I58" s="59"/>
      <c r="J58" s="20"/>
    </row>
    <row r="59" spans="1:10" x14ac:dyDescent="0.25">
      <c r="B59" s="18"/>
      <c r="C59" s="186" t="s">
        <v>369</v>
      </c>
      <c r="D59" s="15"/>
      <c r="E59" s="15"/>
      <c r="F59" s="21"/>
      <c r="G59" s="379">
        <v>98000</v>
      </c>
      <c r="H59" s="380"/>
      <c r="I59" s="379">
        <v>48000</v>
      </c>
      <c r="J59" s="380"/>
    </row>
    <row r="60" spans="1:10" x14ac:dyDescent="0.25">
      <c r="B60" s="16">
        <v>14</v>
      </c>
      <c r="C60" s="375" t="s">
        <v>372</v>
      </c>
      <c r="D60" s="375"/>
      <c r="E60" s="375"/>
      <c r="F60" s="376"/>
      <c r="H60" s="20"/>
      <c r="I60" s="59"/>
      <c r="J60" s="20"/>
    </row>
    <row r="61" spans="1:10" x14ac:dyDescent="0.25">
      <c r="B61" s="17"/>
      <c r="C61" s="176" t="s">
        <v>351</v>
      </c>
      <c r="D61" s="176"/>
      <c r="E61" s="176"/>
      <c r="F61" s="173"/>
      <c r="G61" s="59"/>
      <c r="H61" s="20"/>
      <c r="I61" s="59"/>
      <c r="J61" s="20"/>
    </row>
    <row r="62" spans="1:10" x14ac:dyDescent="0.25">
      <c r="B62" s="18"/>
      <c r="C62" s="186" t="s">
        <v>370</v>
      </c>
      <c r="D62" s="15"/>
      <c r="E62" s="15"/>
      <c r="F62" s="21"/>
      <c r="G62" s="379">
        <v>500000</v>
      </c>
      <c r="H62" s="380"/>
      <c r="I62" s="62"/>
      <c r="J62" s="21"/>
    </row>
    <row r="63" spans="1:10" x14ac:dyDescent="0.25">
      <c r="B63" s="17">
        <v>15</v>
      </c>
      <c r="C63" s="375" t="s">
        <v>375</v>
      </c>
      <c r="D63" s="375"/>
      <c r="E63" s="375"/>
      <c r="F63" s="376"/>
      <c r="G63" s="59"/>
      <c r="H63" s="20"/>
      <c r="I63" s="59"/>
      <c r="J63" s="20"/>
    </row>
    <row r="64" spans="1:10" x14ac:dyDescent="0.25">
      <c r="B64" s="17"/>
      <c r="C64" s="176" t="s">
        <v>351</v>
      </c>
      <c r="D64" s="176"/>
      <c r="E64" s="176"/>
      <c r="F64" s="173"/>
      <c r="G64" s="59"/>
      <c r="H64" s="20"/>
      <c r="I64" s="59"/>
      <c r="J64" s="20"/>
    </row>
    <row r="65" spans="2:10" x14ac:dyDescent="0.25">
      <c r="B65" s="17"/>
      <c r="C65" s="185" t="s">
        <v>373</v>
      </c>
      <c r="F65" s="20"/>
      <c r="G65" s="59"/>
      <c r="H65" s="20"/>
      <c r="I65" s="59"/>
      <c r="J65" s="20"/>
    </row>
    <row r="66" spans="2:10" x14ac:dyDescent="0.25">
      <c r="B66" s="18"/>
      <c r="C66" s="186" t="s">
        <v>374</v>
      </c>
      <c r="D66" s="15"/>
      <c r="E66" s="15"/>
      <c r="F66" s="21"/>
      <c r="G66" s="379">
        <v>113600</v>
      </c>
      <c r="H66" s="383"/>
      <c r="I66" s="379">
        <v>53265.67</v>
      </c>
      <c r="J66" s="380"/>
    </row>
    <row r="67" spans="2:10" x14ac:dyDescent="0.25">
      <c r="B67" s="17">
        <v>16</v>
      </c>
      <c r="C67" s="375" t="s">
        <v>376</v>
      </c>
      <c r="D67" s="375"/>
      <c r="E67" s="375"/>
      <c r="F67" s="376"/>
      <c r="G67" s="59"/>
      <c r="H67" s="20"/>
      <c r="I67" s="59"/>
      <c r="J67" s="20"/>
    </row>
    <row r="68" spans="2:10" x14ac:dyDescent="0.25">
      <c r="B68" s="17"/>
      <c r="C68" s="176" t="s">
        <v>351</v>
      </c>
      <c r="D68" s="176"/>
      <c r="E68" s="176"/>
      <c r="F68" s="173"/>
      <c r="G68" s="59"/>
      <c r="H68" s="20"/>
      <c r="I68" s="59"/>
      <c r="J68" s="20"/>
    </row>
    <row r="69" spans="2:10" x14ac:dyDescent="0.25">
      <c r="B69" s="17"/>
      <c r="C69" s="185" t="s">
        <v>377</v>
      </c>
      <c r="F69" s="20"/>
      <c r="G69" s="59"/>
      <c r="H69" s="20"/>
      <c r="I69" s="59"/>
      <c r="J69" s="20"/>
    </row>
    <row r="70" spans="2:10" x14ac:dyDescent="0.25">
      <c r="B70" s="17"/>
      <c r="C70" s="185" t="s">
        <v>378</v>
      </c>
      <c r="F70" s="20"/>
      <c r="G70" s="59"/>
      <c r="H70" s="20"/>
      <c r="I70" s="59"/>
      <c r="J70" s="20"/>
    </row>
    <row r="71" spans="2:10" x14ac:dyDescent="0.25">
      <c r="B71" s="18"/>
      <c r="C71" s="186" t="s">
        <v>379</v>
      </c>
      <c r="D71" s="15"/>
      <c r="E71" s="15"/>
      <c r="F71" s="21"/>
      <c r="G71" s="379">
        <v>6000</v>
      </c>
      <c r="H71" s="380"/>
      <c r="I71" s="379">
        <v>6000</v>
      </c>
      <c r="J71" s="380"/>
    </row>
    <row r="72" spans="2:10" x14ac:dyDescent="0.25">
      <c r="B72" s="17">
        <v>17</v>
      </c>
      <c r="C72" s="375" t="s">
        <v>390</v>
      </c>
      <c r="D72" s="375"/>
      <c r="E72" s="375"/>
      <c r="F72" s="376"/>
      <c r="G72" s="59"/>
      <c r="H72" s="20"/>
      <c r="I72" s="59"/>
      <c r="J72" s="20"/>
    </row>
    <row r="73" spans="2:10" x14ac:dyDescent="0.25">
      <c r="B73" s="17"/>
      <c r="C73" s="176" t="s">
        <v>351</v>
      </c>
      <c r="D73" s="176"/>
      <c r="E73" s="176"/>
      <c r="F73" s="173"/>
      <c r="G73" s="59"/>
      <c r="H73" s="20"/>
      <c r="I73" s="59"/>
      <c r="J73" s="20"/>
    </row>
    <row r="74" spans="2:10" x14ac:dyDescent="0.25">
      <c r="B74" s="17"/>
      <c r="C74" s="185" t="s">
        <v>380</v>
      </c>
      <c r="F74" s="20"/>
      <c r="G74" s="59"/>
      <c r="H74" s="20"/>
      <c r="I74" s="59"/>
      <c r="J74" s="20"/>
    </row>
    <row r="75" spans="2:10" x14ac:dyDescent="0.25">
      <c r="B75" s="18"/>
      <c r="C75" s="186" t="s">
        <v>381</v>
      </c>
      <c r="D75" s="15"/>
      <c r="E75" s="15"/>
      <c r="F75" s="21"/>
      <c r="G75" s="379">
        <v>1162000</v>
      </c>
      <c r="H75" s="380"/>
      <c r="I75" s="379">
        <v>152800</v>
      </c>
      <c r="J75" s="380"/>
    </row>
    <row r="76" spans="2:10" x14ac:dyDescent="0.25">
      <c r="B76" s="16">
        <v>18</v>
      </c>
      <c r="C76" s="375" t="s">
        <v>382</v>
      </c>
      <c r="D76" s="375"/>
      <c r="E76" s="375"/>
      <c r="F76" s="376"/>
      <c r="G76" s="14"/>
      <c r="H76" s="19"/>
      <c r="I76" s="59"/>
      <c r="J76" s="19"/>
    </row>
    <row r="77" spans="2:10" x14ac:dyDescent="0.25">
      <c r="B77" s="17"/>
      <c r="C77" s="176" t="s">
        <v>351</v>
      </c>
      <c r="D77" s="176"/>
      <c r="E77" s="176"/>
      <c r="F77" s="173"/>
      <c r="G77" s="14"/>
      <c r="H77" s="20"/>
      <c r="I77" s="59"/>
      <c r="J77" s="20"/>
    </row>
    <row r="78" spans="2:10" x14ac:dyDescent="0.25">
      <c r="B78" s="17"/>
      <c r="C78" s="185" t="s">
        <v>383</v>
      </c>
      <c r="F78" s="20"/>
      <c r="H78" s="20"/>
      <c r="I78" s="59"/>
      <c r="J78" s="20"/>
    </row>
    <row r="79" spans="2:10" x14ac:dyDescent="0.25">
      <c r="B79" s="18"/>
      <c r="C79" s="186" t="s">
        <v>384</v>
      </c>
      <c r="D79" s="15"/>
      <c r="E79" s="15"/>
      <c r="F79" s="21"/>
      <c r="G79" s="379">
        <v>163150</v>
      </c>
      <c r="H79" s="380"/>
      <c r="I79" s="355"/>
      <c r="J79" s="380"/>
    </row>
    <row r="80" spans="2:10" x14ac:dyDescent="0.25">
      <c r="B80" s="17">
        <v>19</v>
      </c>
      <c r="C80" s="375" t="s">
        <v>385</v>
      </c>
      <c r="D80" s="375"/>
      <c r="E80" s="375"/>
      <c r="F80" s="376"/>
      <c r="H80" s="20"/>
      <c r="I80" s="59"/>
      <c r="J80" s="20"/>
    </row>
    <row r="81" spans="2:11" x14ac:dyDescent="0.25">
      <c r="B81" s="17"/>
      <c r="C81" s="176" t="s">
        <v>351</v>
      </c>
      <c r="D81" s="176"/>
      <c r="E81" s="176"/>
      <c r="F81" s="173"/>
      <c r="H81" s="20"/>
      <c r="I81" s="59"/>
      <c r="J81" s="20"/>
    </row>
    <row r="82" spans="2:11" x14ac:dyDescent="0.25">
      <c r="B82" s="17"/>
      <c r="C82" s="185" t="s">
        <v>386</v>
      </c>
      <c r="F82" s="20"/>
      <c r="H82" s="20"/>
      <c r="I82" s="59"/>
      <c r="J82" s="20"/>
    </row>
    <row r="83" spans="2:11" x14ac:dyDescent="0.25">
      <c r="B83" s="17"/>
      <c r="C83" s="185" t="s">
        <v>387</v>
      </c>
      <c r="F83" s="20"/>
      <c r="H83" s="20"/>
      <c r="I83" s="59"/>
      <c r="J83" s="20"/>
    </row>
    <row r="84" spans="2:11" x14ac:dyDescent="0.25">
      <c r="B84" s="17"/>
      <c r="C84" s="185" t="s">
        <v>388</v>
      </c>
      <c r="D84" s="14"/>
      <c r="E84" s="14"/>
      <c r="F84" s="20"/>
      <c r="G84" s="14"/>
      <c r="H84" s="20"/>
      <c r="I84" s="59"/>
      <c r="J84" s="20"/>
    </row>
    <row r="85" spans="2:11" x14ac:dyDescent="0.25">
      <c r="B85" s="18"/>
      <c r="C85" s="186" t="s">
        <v>389</v>
      </c>
      <c r="D85" s="15"/>
      <c r="E85" s="15"/>
      <c r="F85" s="21"/>
      <c r="G85" s="379">
        <v>201688</v>
      </c>
      <c r="H85" s="380"/>
      <c r="I85" s="379">
        <v>201248</v>
      </c>
      <c r="J85" s="380"/>
    </row>
    <row r="86" spans="2:11" x14ac:dyDescent="0.25">
      <c r="B86" s="16">
        <v>20</v>
      </c>
      <c r="C86" s="375" t="s">
        <v>391</v>
      </c>
      <c r="D86" s="375"/>
      <c r="E86" s="375"/>
      <c r="F86" s="376"/>
      <c r="H86" s="19"/>
      <c r="I86" s="59"/>
      <c r="J86" s="19"/>
    </row>
    <row r="87" spans="2:11" x14ac:dyDescent="0.25">
      <c r="B87" s="17"/>
      <c r="C87" s="176" t="s">
        <v>351</v>
      </c>
      <c r="D87" s="176"/>
      <c r="E87" s="176"/>
      <c r="F87" s="173"/>
      <c r="H87" s="20"/>
      <c r="I87" s="59"/>
      <c r="J87" s="20"/>
    </row>
    <row r="88" spans="2:11" x14ac:dyDescent="0.25">
      <c r="B88" s="18"/>
      <c r="C88" s="186" t="s">
        <v>392</v>
      </c>
      <c r="D88" s="15"/>
      <c r="E88" s="15"/>
      <c r="F88" s="21"/>
      <c r="G88" s="379">
        <v>155928</v>
      </c>
      <c r="H88" s="380"/>
      <c r="I88" s="379">
        <v>74903</v>
      </c>
      <c r="J88" s="380"/>
    </row>
    <row r="89" spans="2:11" x14ac:dyDescent="0.25">
      <c r="B89" s="17">
        <v>21</v>
      </c>
      <c r="C89" s="375" t="s">
        <v>397</v>
      </c>
      <c r="D89" s="375"/>
      <c r="E89" s="375"/>
      <c r="F89" s="376"/>
      <c r="H89" s="20"/>
      <c r="I89" s="59"/>
      <c r="J89" s="20"/>
    </row>
    <row r="90" spans="2:11" x14ac:dyDescent="0.25">
      <c r="B90" s="17"/>
      <c r="C90" s="176" t="s">
        <v>351</v>
      </c>
      <c r="D90" s="176"/>
      <c r="E90" s="176"/>
      <c r="F90" s="173"/>
      <c r="H90" s="20"/>
      <c r="I90" s="59"/>
      <c r="J90" s="20"/>
    </row>
    <row r="91" spans="2:11" x14ac:dyDescent="0.25">
      <c r="B91" s="17"/>
      <c r="C91" s="185" t="s">
        <v>393</v>
      </c>
      <c r="F91" s="20"/>
      <c r="H91" s="20"/>
      <c r="I91" s="59"/>
      <c r="J91" s="20"/>
    </row>
    <row r="92" spans="2:11" x14ac:dyDescent="0.25">
      <c r="B92" s="17"/>
      <c r="C92" s="185" t="s">
        <v>394</v>
      </c>
      <c r="F92" s="20"/>
      <c r="H92" s="20"/>
      <c r="I92" s="59"/>
      <c r="J92" s="20"/>
    </row>
    <row r="93" spans="2:11" x14ac:dyDescent="0.25">
      <c r="B93" s="17"/>
      <c r="C93" s="185" t="s">
        <v>395</v>
      </c>
      <c r="D93" s="14"/>
      <c r="E93" s="14"/>
      <c r="F93" s="20"/>
      <c r="G93" s="14"/>
      <c r="H93" s="20"/>
      <c r="I93" s="59"/>
      <c r="J93" s="20"/>
    </row>
    <row r="94" spans="2:11" x14ac:dyDescent="0.25">
      <c r="B94" s="18"/>
      <c r="C94" s="186" t="s">
        <v>396</v>
      </c>
      <c r="D94" s="15"/>
      <c r="E94" s="15"/>
      <c r="F94" s="21"/>
      <c r="G94" s="379">
        <v>790087.69</v>
      </c>
      <c r="H94" s="380"/>
      <c r="I94" s="379">
        <v>743759.69</v>
      </c>
      <c r="J94" s="380"/>
    </row>
    <row r="95" spans="2:11" x14ac:dyDescent="0.25">
      <c r="B95" s="14"/>
      <c r="C95" s="349"/>
      <c r="D95" s="349"/>
      <c r="E95" s="349"/>
      <c r="F95" s="349"/>
      <c r="G95" s="14"/>
      <c r="H95" s="14"/>
      <c r="I95" s="14"/>
      <c r="J95" s="14"/>
      <c r="K95" s="14"/>
    </row>
    <row r="96" spans="2:11" x14ac:dyDescent="0.25">
      <c r="B96" s="14"/>
      <c r="C96" s="176"/>
      <c r="D96" s="176"/>
      <c r="E96" s="176"/>
      <c r="F96" s="176"/>
      <c r="G96" s="14"/>
      <c r="H96" s="14"/>
      <c r="I96" s="14"/>
      <c r="J96" s="14"/>
      <c r="K96" s="14"/>
    </row>
    <row r="97" spans="2:1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x14ac:dyDescent="0.25">
      <c r="B99" s="14"/>
      <c r="C99" s="14"/>
      <c r="D99" s="14"/>
      <c r="E99" s="14"/>
      <c r="F99" s="14"/>
      <c r="G99" s="390"/>
      <c r="H99" s="349"/>
      <c r="I99" s="390"/>
      <c r="J99" s="349"/>
      <c r="K99" s="14"/>
    </row>
    <row r="100" spans="2:1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x14ac:dyDescent="0.25">
      <c r="B103" s="14"/>
      <c r="C103" s="14"/>
      <c r="D103" s="14"/>
      <c r="E103" s="14"/>
      <c r="F103" s="14"/>
      <c r="G103" s="14"/>
      <c r="H103" s="14"/>
      <c r="I103" s="14"/>
      <c r="J103" s="20"/>
    </row>
    <row r="104" spans="2:11" x14ac:dyDescent="0.25">
      <c r="B104" s="14"/>
      <c r="C104" s="14"/>
      <c r="D104" s="14"/>
      <c r="E104" s="14"/>
      <c r="F104" s="14"/>
      <c r="G104" s="14"/>
      <c r="H104" s="14"/>
      <c r="I104" s="14"/>
      <c r="J104" s="20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4"/>
      <c r="J105" s="20"/>
    </row>
    <row r="106" spans="2:11" x14ac:dyDescent="0.25">
      <c r="B106" s="14"/>
      <c r="C106" s="14"/>
      <c r="D106" s="14"/>
      <c r="E106" s="14"/>
      <c r="F106" s="14"/>
      <c r="G106" s="14"/>
      <c r="H106" s="14"/>
      <c r="I106" s="14"/>
      <c r="J106" s="20"/>
    </row>
  </sheetData>
  <mergeCells count="77">
    <mergeCell ref="G99:H99"/>
    <mergeCell ref="I99:J99"/>
    <mergeCell ref="B3:J3"/>
    <mergeCell ref="G94:H94"/>
    <mergeCell ref="I94:J94"/>
    <mergeCell ref="C95:F95"/>
    <mergeCell ref="G85:H85"/>
    <mergeCell ref="I85:J85"/>
    <mergeCell ref="C86:F86"/>
    <mergeCell ref="G88:H88"/>
    <mergeCell ref="C89:F89"/>
    <mergeCell ref="C76:F76"/>
    <mergeCell ref="G75:H75"/>
    <mergeCell ref="I75:J75"/>
    <mergeCell ref="G79:H79"/>
    <mergeCell ref="I79:J79"/>
    <mergeCell ref="I88:J88"/>
    <mergeCell ref="C60:F60"/>
    <mergeCell ref="G62:H62"/>
    <mergeCell ref="C63:F63"/>
    <mergeCell ref="G66:H66"/>
    <mergeCell ref="I66:J66"/>
    <mergeCell ref="C80:F80"/>
    <mergeCell ref="C67:F67"/>
    <mergeCell ref="G71:H71"/>
    <mergeCell ref="I71:J71"/>
    <mergeCell ref="C72:F72"/>
    <mergeCell ref="G55:H55"/>
    <mergeCell ref="I55:J55"/>
    <mergeCell ref="C56:F56"/>
    <mergeCell ref="G59:H59"/>
    <mergeCell ref="I59:J59"/>
    <mergeCell ref="G46:H46"/>
    <mergeCell ref="C47:F47"/>
    <mergeCell ref="G51:H51"/>
    <mergeCell ref="I51:J51"/>
    <mergeCell ref="C52:F52"/>
    <mergeCell ref="C20:F20"/>
    <mergeCell ref="G20:H20"/>
    <mergeCell ref="C23:F23"/>
    <mergeCell ref="G23:H23"/>
    <mergeCell ref="I41:J41"/>
    <mergeCell ref="G25:H25"/>
    <mergeCell ref="I25:J25"/>
    <mergeCell ref="G26:H26"/>
    <mergeCell ref="G29:H29"/>
    <mergeCell ref="I29:J29"/>
    <mergeCell ref="I33:J33"/>
    <mergeCell ref="I37:J37"/>
    <mergeCell ref="C30:F30"/>
    <mergeCell ref="C38:F38"/>
    <mergeCell ref="I23:J23"/>
    <mergeCell ref="G22:H22"/>
    <mergeCell ref="C42:F42"/>
    <mergeCell ref="G41:H41"/>
    <mergeCell ref="C26:F26"/>
    <mergeCell ref="C34:F34"/>
    <mergeCell ref="G33:H33"/>
    <mergeCell ref="G37:H37"/>
    <mergeCell ref="I22:J22"/>
    <mergeCell ref="I4:J4"/>
    <mergeCell ref="I5:J5"/>
    <mergeCell ref="I14:J14"/>
    <mergeCell ref="I10:J10"/>
    <mergeCell ref="G19:H19"/>
    <mergeCell ref="C11:F11"/>
    <mergeCell ref="C16:F16"/>
    <mergeCell ref="G18:H18"/>
    <mergeCell ref="G10:H10"/>
    <mergeCell ref="G11:H11"/>
    <mergeCell ref="G16:H16"/>
    <mergeCell ref="G14:H14"/>
    <mergeCell ref="C4:F4"/>
    <mergeCell ref="C5:F5"/>
    <mergeCell ref="C7:F7"/>
    <mergeCell ref="G7:H7"/>
    <mergeCell ref="G4:H4"/>
  </mergeCells>
  <pageMargins left="0.31496062992125984" right="0.31496062992125984" top="0.74803149606299213" bottom="0.354330708661417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7"/>
  <sheetViews>
    <sheetView zoomScale="70" zoomScaleNormal="70" workbookViewId="0">
      <selection sqref="A1:T167"/>
    </sheetView>
  </sheetViews>
  <sheetFormatPr defaultRowHeight="15" x14ac:dyDescent="0.25"/>
  <cols>
    <col min="1" max="1" width="3.42578125" customWidth="1"/>
    <col min="4" max="4" width="5.5703125" customWidth="1"/>
    <col min="5" max="5" width="4.140625" customWidth="1"/>
    <col min="6" max="6" width="19.7109375" customWidth="1"/>
    <col min="7" max="7" width="16.140625" customWidth="1"/>
    <col min="9" max="9" width="9.85546875" customWidth="1"/>
    <col min="10" max="10" width="12.28515625" customWidth="1"/>
    <col min="11" max="11" width="11.85546875" customWidth="1"/>
    <col min="12" max="12" width="11.28515625" customWidth="1"/>
    <col min="13" max="13" width="12.7109375" customWidth="1"/>
    <col min="14" max="14" width="10.28515625" customWidth="1"/>
    <col min="15" max="15" width="9.140625" customWidth="1"/>
    <col min="16" max="16" width="14.7109375" customWidth="1"/>
    <col min="17" max="18" width="12.140625" customWidth="1"/>
    <col min="19" max="19" width="7.7109375" customWidth="1"/>
    <col min="20" max="20" width="12.7109375" customWidth="1"/>
  </cols>
  <sheetData>
    <row r="1" spans="1:20" ht="18.75" x14ac:dyDescent="0.3">
      <c r="B1" s="408" t="s">
        <v>549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2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0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4"/>
      <c r="L3" s="14"/>
      <c r="M3" s="14"/>
      <c r="N3" s="14"/>
      <c r="P3" s="14"/>
      <c r="S3" s="15"/>
      <c r="T3" s="15"/>
    </row>
    <row r="4" spans="1:20" x14ac:dyDescent="0.25">
      <c r="A4" s="17"/>
      <c r="G4" s="29" t="s">
        <v>402</v>
      </c>
      <c r="H4" t="s">
        <v>506</v>
      </c>
      <c r="K4" s="60"/>
      <c r="L4" s="196" t="s">
        <v>503</v>
      </c>
      <c r="M4" s="196"/>
      <c r="N4" s="196"/>
      <c r="O4" s="197"/>
      <c r="P4" s="46" t="s">
        <v>484</v>
      </c>
      <c r="Q4" s="16" t="s">
        <v>488</v>
      </c>
      <c r="R4" s="195" t="s">
        <v>487</v>
      </c>
      <c r="S4" s="392" t="s">
        <v>505</v>
      </c>
      <c r="T4" s="393"/>
    </row>
    <row r="5" spans="1:20" ht="15.75" x14ac:dyDescent="0.25">
      <c r="A5" s="29" t="s">
        <v>1</v>
      </c>
      <c r="B5" s="343" t="s">
        <v>18</v>
      </c>
      <c r="C5" s="344"/>
      <c r="D5" s="344"/>
      <c r="E5" s="344"/>
      <c r="F5" s="345"/>
      <c r="G5" s="17" t="s">
        <v>403</v>
      </c>
      <c r="H5" s="346"/>
      <c r="I5" s="347"/>
      <c r="J5" s="348"/>
      <c r="K5" s="34"/>
      <c r="L5" s="409" t="s">
        <v>486</v>
      </c>
      <c r="M5" s="409"/>
      <c r="N5" s="409"/>
      <c r="O5" s="380"/>
      <c r="P5" s="24" t="s">
        <v>502</v>
      </c>
      <c r="Q5" s="17" t="s">
        <v>331</v>
      </c>
      <c r="R5" s="212" t="s">
        <v>492</v>
      </c>
      <c r="S5" s="394" t="s">
        <v>493</v>
      </c>
      <c r="T5" s="395"/>
    </row>
    <row r="6" spans="1:20" x14ac:dyDescent="0.25">
      <c r="A6" s="17"/>
      <c r="B6" s="346" t="s">
        <v>19</v>
      </c>
      <c r="C6" s="347"/>
      <c r="D6" s="347"/>
      <c r="E6" s="347"/>
      <c r="F6" s="348"/>
      <c r="G6" s="17"/>
      <c r="K6" s="29" t="s">
        <v>8</v>
      </c>
      <c r="L6" s="23" t="s">
        <v>40</v>
      </c>
      <c r="M6" s="17" t="s">
        <v>483</v>
      </c>
      <c r="N6" s="20" t="s">
        <v>182</v>
      </c>
      <c r="O6" s="16" t="s">
        <v>62</v>
      </c>
      <c r="P6" s="31" t="s">
        <v>491</v>
      </c>
      <c r="Q6" s="207" t="s">
        <v>489</v>
      </c>
      <c r="R6" s="31" t="s">
        <v>489</v>
      </c>
      <c r="S6" s="396" t="s">
        <v>487</v>
      </c>
      <c r="T6" s="211" t="s">
        <v>494</v>
      </c>
    </row>
    <row r="7" spans="1:20" x14ac:dyDescent="0.25">
      <c r="A7" s="18"/>
      <c r="B7" s="15"/>
      <c r="C7" s="15"/>
      <c r="D7" s="15"/>
      <c r="E7" s="15"/>
      <c r="F7" s="15"/>
      <c r="G7" s="18"/>
      <c r="H7" s="15"/>
      <c r="I7" s="15"/>
      <c r="J7" s="15"/>
      <c r="K7" s="27"/>
      <c r="L7" s="28" t="s">
        <v>7</v>
      </c>
      <c r="M7" s="27" t="s">
        <v>7</v>
      </c>
      <c r="N7" s="28" t="s">
        <v>485</v>
      </c>
      <c r="O7" s="27" t="s">
        <v>63</v>
      </c>
      <c r="P7" s="208" t="s">
        <v>504</v>
      </c>
      <c r="Q7" s="208" t="s">
        <v>504</v>
      </c>
      <c r="R7" s="225" t="s">
        <v>490</v>
      </c>
      <c r="S7" s="397"/>
      <c r="T7" s="210" t="s">
        <v>154</v>
      </c>
    </row>
    <row r="8" spans="1:20" x14ac:dyDescent="0.25">
      <c r="A8" s="17"/>
      <c r="G8" s="17"/>
      <c r="H8" s="60"/>
      <c r="I8" s="201"/>
      <c r="J8" s="19"/>
      <c r="K8" s="20"/>
      <c r="L8" s="17"/>
      <c r="M8" s="17"/>
      <c r="N8" s="16"/>
      <c r="O8" s="16"/>
      <c r="P8" s="17"/>
      <c r="Q8" s="17"/>
      <c r="R8" s="19"/>
      <c r="S8" s="20"/>
      <c r="T8" s="17"/>
    </row>
    <row r="9" spans="1:20" ht="15.75" x14ac:dyDescent="0.25">
      <c r="A9" s="17"/>
      <c r="B9" s="14"/>
      <c r="C9" s="14"/>
      <c r="D9" s="14"/>
      <c r="E9" s="14"/>
      <c r="F9" s="14"/>
      <c r="G9" s="17"/>
      <c r="H9" s="202" t="s">
        <v>495</v>
      </c>
      <c r="I9" s="81"/>
      <c r="J9" s="135"/>
      <c r="K9" s="84">
        <f>L9+M9+N9+O9</f>
        <v>263399.76</v>
      </c>
      <c r="L9" s="83">
        <f t="shared" ref="L9:Q9" si="0">L22+L27+L36+L41+L45+L52+L56+L60+L66+L71+L76+L80+L89+L94+L99+L104+L107+L111+L116+L120+L127+L131+L139+L142+L146+L150+L153+L158+L15+L32+L134</f>
        <v>28647.3</v>
      </c>
      <c r="M9" s="83">
        <f t="shared" si="0"/>
        <v>180416.7</v>
      </c>
      <c r="N9" s="83">
        <f t="shared" si="0"/>
        <v>53277.760000000009</v>
      </c>
      <c r="O9" s="83">
        <f t="shared" si="0"/>
        <v>1058</v>
      </c>
      <c r="P9" s="83">
        <f t="shared" si="0"/>
        <v>41133.164260000005</v>
      </c>
      <c r="Q9" s="83">
        <f t="shared" si="0"/>
        <v>15782.190349999999</v>
      </c>
      <c r="R9" s="194">
        <f>Q9*100/K9</f>
        <v>5.9917254100763033</v>
      </c>
      <c r="S9" s="194">
        <f>Q9*100 /P9</f>
        <v>38.368529710580546</v>
      </c>
      <c r="T9" s="83">
        <f>T22+T27+T36+T41+T45+T52+T56+T60+T66+T71+T76+T80+T89+T94+T99+T104+T107+T111+T116+T120+T127+T131+T139+T142+T146+T150+T153+T158+T15+T32+T134</f>
        <v>-25350.973910000008</v>
      </c>
    </row>
    <row r="10" spans="1:20" x14ac:dyDescent="0.25">
      <c r="A10" s="18"/>
      <c r="B10" s="15"/>
      <c r="C10" s="15"/>
      <c r="D10" s="15"/>
      <c r="E10" s="15"/>
      <c r="F10" s="15"/>
      <c r="G10" s="18"/>
      <c r="H10" s="62"/>
      <c r="I10" s="15"/>
      <c r="J10" s="21"/>
      <c r="K10" s="21"/>
      <c r="L10" s="18"/>
      <c r="M10" s="18"/>
      <c r="N10" s="18"/>
      <c r="O10" s="21"/>
      <c r="P10" s="18"/>
      <c r="Q10" s="18"/>
      <c r="R10" s="21"/>
      <c r="S10" s="21"/>
      <c r="T10" s="18"/>
    </row>
    <row r="11" spans="1:20" x14ac:dyDescent="0.25">
      <c r="A11" s="17"/>
      <c r="B11" s="374" t="s">
        <v>281</v>
      </c>
      <c r="C11" s="375"/>
      <c r="D11" s="375"/>
      <c r="E11" s="375"/>
      <c r="F11" s="376"/>
      <c r="G11" s="17">
        <v>7950013</v>
      </c>
      <c r="H11" s="59"/>
      <c r="I11" s="203"/>
      <c r="J11" s="45"/>
      <c r="K11" s="215"/>
      <c r="L11" s="35"/>
      <c r="M11" s="44"/>
      <c r="N11" s="44"/>
      <c r="O11" s="45"/>
      <c r="P11" s="216"/>
      <c r="Q11" s="47"/>
      <c r="R11" s="194"/>
      <c r="S11" s="194"/>
      <c r="T11" s="17"/>
    </row>
    <row r="12" spans="1:20" x14ac:dyDescent="0.25">
      <c r="A12" s="29">
        <v>1</v>
      </c>
      <c r="B12" t="s">
        <v>540</v>
      </c>
      <c r="G12" s="189" t="s">
        <v>496</v>
      </c>
      <c r="H12" s="213" t="s">
        <v>42</v>
      </c>
      <c r="I12" s="33"/>
      <c r="J12" s="204"/>
      <c r="K12" s="215"/>
      <c r="L12" s="35"/>
      <c r="M12" s="30"/>
      <c r="N12" s="30"/>
      <c r="O12" s="30"/>
      <c r="P12" s="216"/>
      <c r="Q12" s="47"/>
      <c r="R12" s="194"/>
      <c r="S12" s="194"/>
      <c r="T12" s="17"/>
    </row>
    <row r="13" spans="1:20" x14ac:dyDescent="0.25">
      <c r="A13" s="17"/>
      <c r="B13" t="s">
        <v>541</v>
      </c>
      <c r="F13" s="20"/>
      <c r="G13" s="17" t="s">
        <v>497</v>
      </c>
      <c r="H13" s="25" t="s">
        <v>539</v>
      </c>
      <c r="I13" s="77"/>
      <c r="J13" s="205"/>
      <c r="K13" s="188">
        <f>L13+M13+O13+N13</f>
        <v>48500</v>
      </c>
      <c r="L13" s="35"/>
      <c r="M13" s="17">
        <v>46500</v>
      </c>
      <c r="N13" s="17">
        <v>2000</v>
      </c>
      <c r="O13" s="17">
        <v>0</v>
      </c>
      <c r="P13" s="17"/>
      <c r="Q13" s="17"/>
      <c r="R13" s="20"/>
      <c r="S13" s="20"/>
      <c r="T13" s="17"/>
    </row>
    <row r="14" spans="1:20" x14ac:dyDescent="0.25">
      <c r="A14" s="17"/>
      <c r="B14" t="s">
        <v>409</v>
      </c>
      <c r="F14" s="14"/>
      <c r="G14" s="17" t="s">
        <v>498</v>
      </c>
      <c r="H14" s="25"/>
      <c r="I14" s="77"/>
      <c r="J14" s="205"/>
      <c r="K14" s="188"/>
      <c r="L14" s="22"/>
      <c r="M14" s="20"/>
      <c r="N14" s="20"/>
      <c r="O14" s="20"/>
      <c r="P14" s="17"/>
      <c r="Q14" s="17"/>
      <c r="R14" s="20"/>
      <c r="S14" s="20"/>
      <c r="T14" s="17"/>
    </row>
    <row r="15" spans="1:20" x14ac:dyDescent="0.25">
      <c r="A15" s="18"/>
      <c r="G15" s="18" t="s">
        <v>203</v>
      </c>
      <c r="H15" s="217" t="s">
        <v>13</v>
      </c>
      <c r="I15" s="38"/>
      <c r="J15" s="88"/>
      <c r="K15" s="219">
        <f>L15+M15+N15+O15</f>
        <v>48500</v>
      </c>
      <c r="L15" s="220">
        <f>L11</f>
        <v>0</v>
      </c>
      <c r="M15" s="221">
        <v>46500</v>
      </c>
      <c r="N15" s="221">
        <v>2000</v>
      </c>
      <c r="O15" s="220">
        <f>O11</f>
        <v>0</v>
      </c>
      <c r="P15" s="264">
        <v>501.64800000000002</v>
      </c>
      <c r="Q15" s="75">
        <v>501.64699999999999</v>
      </c>
      <c r="R15" s="231">
        <f>Q15*100/K15</f>
        <v>1.0343237113402062</v>
      </c>
      <c r="S15" s="235">
        <f>Q15*100 /P15</f>
        <v>99.999800657034399</v>
      </c>
      <c r="T15" s="71">
        <f>Q15-P15</f>
        <v>-1.0000000000331966E-3</v>
      </c>
    </row>
    <row r="16" spans="1:20" x14ac:dyDescent="0.25">
      <c r="A16" s="17"/>
      <c r="B16" s="374" t="s">
        <v>285</v>
      </c>
      <c r="C16" s="375"/>
      <c r="D16" s="375"/>
      <c r="E16" s="375"/>
      <c r="F16" s="376"/>
      <c r="G16" s="17">
        <v>7950011</v>
      </c>
      <c r="H16" s="206"/>
      <c r="I16" s="77"/>
      <c r="J16" s="205"/>
      <c r="K16" s="57"/>
      <c r="L16" s="35"/>
      <c r="M16" s="51"/>
      <c r="N16" s="51"/>
      <c r="O16" s="51"/>
      <c r="P16" s="17"/>
      <c r="Q16" s="17"/>
      <c r="R16" s="20"/>
      <c r="S16" s="20"/>
      <c r="T16" s="16"/>
    </row>
    <row r="17" spans="1:20" x14ac:dyDescent="0.25">
      <c r="A17" s="29">
        <v>2</v>
      </c>
      <c r="B17" t="s">
        <v>20</v>
      </c>
      <c r="G17" s="29" t="s">
        <v>496</v>
      </c>
      <c r="H17" s="350" t="s">
        <v>54</v>
      </c>
      <c r="I17" s="398"/>
      <c r="J17" s="352"/>
      <c r="K17" s="198"/>
      <c r="L17" s="218"/>
      <c r="M17" s="47"/>
      <c r="N17" s="47"/>
      <c r="O17" s="47"/>
      <c r="P17" s="47"/>
      <c r="Q17" s="17"/>
      <c r="R17" s="20"/>
      <c r="S17" s="17"/>
      <c r="T17" s="17"/>
    </row>
    <row r="18" spans="1:20" x14ac:dyDescent="0.25">
      <c r="A18" s="17"/>
      <c r="B18" t="s">
        <v>542</v>
      </c>
      <c r="F18" s="20"/>
      <c r="G18" s="17" t="s">
        <v>497</v>
      </c>
      <c r="H18" s="25" t="s">
        <v>37</v>
      </c>
      <c r="I18" s="77"/>
      <c r="J18" s="205"/>
      <c r="K18" s="140">
        <f>L18+M18+N18+O18</f>
        <v>1286</v>
      </c>
      <c r="L18" s="35"/>
      <c r="M18" s="47"/>
      <c r="N18" s="47">
        <v>1286</v>
      </c>
      <c r="O18" s="47"/>
      <c r="P18" s="72">
        <v>50</v>
      </c>
      <c r="Q18" s="29">
        <v>0</v>
      </c>
      <c r="R18" s="194">
        <f>Q18*100/K18</f>
        <v>0</v>
      </c>
      <c r="S18" s="209">
        <f>Q18*100 /P18</f>
        <v>0</v>
      </c>
      <c r="T18" s="47">
        <f>Q18-P18</f>
        <v>-50</v>
      </c>
    </row>
    <row r="19" spans="1:20" x14ac:dyDescent="0.25">
      <c r="A19" s="17"/>
      <c r="B19" t="s">
        <v>407</v>
      </c>
      <c r="G19" s="17" t="s">
        <v>498</v>
      </c>
      <c r="H19" s="25" t="s">
        <v>105</v>
      </c>
      <c r="I19" s="77"/>
      <c r="J19" s="205"/>
      <c r="K19" s="140">
        <f>L19+M19+N19+O19</f>
        <v>30</v>
      </c>
      <c r="L19" s="35"/>
      <c r="M19" s="47"/>
      <c r="N19" s="47">
        <v>30</v>
      </c>
      <c r="O19" s="47"/>
      <c r="P19" s="72"/>
      <c r="Q19" s="29"/>
      <c r="R19" s="194">
        <f>Q19*100/K19</f>
        <v>0</v>
      </c>
      <c r="S19" s="209">
        <v>0</v>
      </c>
      <c r="T19" s="47">
        <f>Q19-P19</f>
        <v>0</v>
      </c>
    </row>
    <row r="20" spans="1:20" x14ac:dyDescent="0.25">
      <c r="A20" s="17"/>
      <c r="G20" s="17" t="s">
        <v>203</v>
      </c>
      <c r="H20" s="59" t="s">
        <v>500</v>
      </c>
      <c r="I20" s="14"/>
      <c r="J20" s="20"/>
      <c r="K20" s="140">
        <f>L20+M20+N20+O20</f>
        <v>1550</v>
      </c>
      <c r="L20" s="35"/>
      <c r="M20" s="47"/>
      <c r="N20" s="47">
        <v>1550</v>
      </c>
      <c r="O20" s="47"/>
      <c r="P20" s="72">
        <v>1731.5</v>
      </c>
      <c r="Q20" s="72">
        <v>1212.80557</v>
      </c>
      <c r="R20" s="194">
        <f>Q20*100/K20</f>
        <v>78.245520645161292</v>
      </c>
      <c r="S20" s="209">
        <f>Q20*100 /P20</f>
        <v>70.04363673115796</v>
      </c>
      <c r="T20" s="47">
        <f>Q20-P20</f>
        <v>-518.69443000000001</v>
      </c>
    </row>
    <row r="21" spans="1:20" x14ac:dyDescent="0.25">
      <c r="A21" s="17"/>
      <c r="G21" s="17"/>
      <c r="H21" s="59" t="s">
        <v>501</v>
      </c>
      <c r="I21" s="14"/>
      <c r="J21" s="20"/>
      <c r="K21" s="140">
        <f>M21+N21+O21</f>
        <v>100</v>
      </c>
      <c r="L21" s="35" t="s">
        <v>499</v>
      </c>
      <c r="M21" s="47"/>
      <c r="N21" s="47">
        <v>100</v>
      </c>
      <c r="O21" s="47"/>
      <c r="P21" s="72">
        <v>50</v>
      </c>
      <c r="Q21" s="29">
        <v>32.549999999999997</v>
      </c>
      <c r="R21" s="194">
        <f>Q21*100/K21</f>
        <v>32.549999999999997</v>
      </c>
      <c r="S21" s="209">
        <f>Q21*100 /P21</f>
        <v>65.099999999999994</v>
      </c>
      <c r="T21" s="47">
        <f>Q21-P21</f>
        <v>-17.450000000000003</v>
      </c>
    </row>
    <row r="22" spans="1:20" x14ac:dyDescent="0.25">
      <c r="A22" s="18"/>
      <c r="B22" s="15"/>
      <c r="C22" s="15"/>
      <c r="D22" s="15"/>
      <c r="E22" s="15"/>
      <c r="F22" s="21"/>
      <c r="G22" s="18"/>
      <c r="H22" s="217" t="s">
        <v>13</v>
      </c>
      <c r="I22" s="15"/>
      <c r="J22" s="21"/>
      <c r="K22" s="127">
        <f>L22+M22+N22+O22</f>
        <v>2966</v>
      </c>
      <c r="L22" s="222"/>
      <c r="M22" s="223"/>
      <c r="N22" s="223">
        <f>N18+N19+N20+N21</f>
        <v>2966</v>
      </c>
      <c r="O22" s="48"/>
      <c r="P22" s="75">
        <f>P18+P19+P20+P21</f>
        <v>1831.5</v>
      </c>
      <c r="Q22" s="75">
        <f>Q18+Q19+Q20+Q21</f>
        <v>1245.3555699999999</v>
      </c>
      <c r="R22" s="231">
        <f>Q22*100/K22</f>
        <v>41.987713081591366</v>
      </c>
      <c r="S22" s="235">
        <f>Q22*100 /P22</f>
        <v>67.99648211848212</v>
      </c>
      <c r="T22" s="223">
        <f>Q22-P22</f>
        <v>-586.14443000000006</v>
      </c>
    </row>
    <row r="23" spans="1:20" x14ac:dyDescent="0.25">
      <c r="A23" s="16"/>
      <c r="B23" s="374" t="s">
        <v>287</v>
      </c>
      <c r="C23" s="375"/>
      <c r="D23" s="375"/>
      <c r="E23" s="375"/>
      <c r="F23" s="376"/>
      <c r="G23" s="20">
        <v>7950033</v>
      </c>
      <c r="H23" s="206"/>
      <c r="I23" s="14"/>
      <c r="J23" s="20"/>
      <c r="K23" s="57"/>
      <c r="L23" s="45"/>
      <c r="M23" s="54"/>
      <c r="N23" s="55"/>
      <c r="O23" s="55"/>
      <c r="P23" s="29"/>
      <c r="Q23" s="29"/>
      <c r="R23" s="20"/>
      <c r="S23" s="20"/>
      <c r="T23" s="17"/>
    </row>
    <row r="24" spans="1:20" x14ac:dyDescent="0.25">
      <c r="A24" s="29">
        <v>3</v>
      </c>
      <c r="B24" s="14" t="s">
        <v>543</v>
      </c>
      <c r="E24" s="14"/>
      <c r="F24" s="20"/>
      <c r="G24" s="29" t="s">
        <v>496</v>
      </c>
      <c r="H24" s="350" t="s">
        <v>42</v>
      </c>
      <c r="I24" s="398"/>
      <c r="J24" s="352"/>
      <c r="K24" s="50"/>
      <c r="L24" s="17"/>
      <c r="M24" s="47"/>
      <c r="N24" s="47"/>
      <c r="O24" s="47"/>
      <c r="P24" s="29"/>
      <c r="Q24" s="29"/>
      <c r="R24" s="20"/>
      <c r="S24" s="20"/>
      <c r="T24" s="17"/>
    </row>
    <row r="25" spans="1:20" x14ac:dyDescent="0.25">
      <c r="A25" s="17"/>
      <c r="B25" s="14" t="s">
        <v>544</v>
      </c>
      <c r="E25" s="14"/>
      <c r="F25" s="20"/>
      <c r="G25" s="17" t="s">
        <v>497</v>
      </c>
      <c r="H25" s="59" t="s">
        <v>45</v>
      </c>
      <c r="I25" s="14"/>
      <c r="J25" s="20"/>
      <c r="K25" s="140">
        <f>L25+M25+N25+O25</f>
        <v>16900</v>
      </c>
      <c r="L25" s="214">
        <v>10236</v>
      </c>
      <c r="M25" s="47">
        <v>5050</v>
      </c>
      <c r="N25" s="47">
        <v>769</v>
      </c>
      <c r="O25" s="47">
        <v>845</v>
      </c>
      <c r="P25" s="29"/>
      <c r="Q25" s="29"/>
      <c r="R25" s="20"/>
      <c r="S25" s="20"/>
      <c r="T25" s="47"/>
    </row>
    <row r="26" spans="1:20" x14ac:dyDescent="0.25">
      <c r="A26" s="17"/>
      <c r="B26" s="14" t="s">
        <v>406</v>
      </c>
      <c r="C26" s="14"/>
      <c r="D26" s="14"/>
      <c r="E26" s="14"/>
      <c r="F26" s="20"/>
      <c r="G26" s="17" t="s">
        <v>498</v>
      </c>
      <c r="H26" s="59"/>
      <c r="I26" s="14"/>
      <c r="J26" s="20"/>
      <c r="K26" s="89"/>
      <c r="L26" s="17"/>
      <c r="M26" s="47"/>
      <c r="N26" s="47"/>
      <c r="O26" s="47"/>
      <c r="P26" s="29"/>
      <c r="Q26" s="29"/>
      <c r="R26" s="20"/>
      <c r="S26" s="20"/>
      <c r="T26" s="17"/>
    </row>
    <row r="27" spans="1:20" x14ac:dyDescent="0.25">
      <c r="A27" s="18"/>
      <c r="B27" s="15"/>
      <c r="C27" s="15"/>
      <c r="D27" s="15"/>
      <c r="E27" s="15"/>
      <c r="F27" s="21"/>
      <c r="G27" s="18" t="s">
        <v>203</v>
      </c>
      <c r="H27" s="217" t="s">
        <v>13</v>
      </c>
      <c r="I27" s="15"/>
      <c r="J27" s="21"/>
      <c r="K27" s="127">
        <f>L27+M27+N27+O27</f>
        <v>16900</v>
      </c>
      <c r="L27" s="224">
        <f>L25</f>
        <v>10236</v>
      </c>
      <c r="M27" s="48">
        <f>M25</f>
        <v>5050</v>
      </c>
      <c r="N27" s="48">
        <f>N25</f>
        <v>769</v>
      </c>
      <c r="O27" s="48">
        <f>O25</f>
        <v>845</v>
      </c>
      <c r="P27" s="75">
        <f>P23+P24+P25+P26</f>
        <v>0</v>
      </c>
      <c r="Q27" s="75">
        <f>Q23+Q24+Q25+Q26</f>
        <v>0</v>
      </c>
      <c r="R27" s="231">
        <f>Q27*100/K27</f>
        <v>0</v>
      </c>
      <c r="S27" s="235">
        <v>0</v>
      </c>
      <c r="T27" s="223">
        <f>Q27-P27</f>
        <v>0</v>
      </c>
    </row>
    <row r="28" spans="1:20" x14ac:dyDescent="0.25">
      <c r="A28" s="17"/>
      <c r="B28" s="405" t="s">
        <v>288</v>
      </c>
      <c r="C28" s="406"/>
      <c r="D28" s="406"/>
      <c r="E28" s="406"/>
      <c r="F28" s="407"/>
      <c r="G28" s="17">
        <v>7950035</v>
      </c>
      <c r="H28" s="206"/>
      <c r="I28" s="14"/>
      <c r="J28" s="20"/>
      <c r="K28" s="57"/>
      <c r="L28" s="17"/>
      <c r="M28" s="47"/>
      <c r="N28" s="47"/>
      <c r="O28" s="47"/>
      <c r="P28" s="17"/>
      <c r="Q28" s="17"/>
      <c r="R28" s="20"/>
      <c r="S28" s="20"/>
      <c r="T28" s="17"/>
    </row>
    <row r="29" spans="1:20" x14ac:dyDescent="0.25">
      <c r="A29" s="17"/>
      <c r="B29" s="53" t="s">
        <v>546</v>
      </c>
      <c r="E29" s="14"/>
      <c r="F29" s="20"/>
      <c r="G29" s="17" t="s">
        <v>496</v>
      </c>
      <c r="H29" s="350" t="s">
        <v>41</v>
      </c>
      <c r="I29" s="398"/>
      <c r="J29" s="352"/>
      <c r="K29" s="50"/>
      <c r="L29" s="17"/>
      <c r="M29" s="47"/>
      <c r="N29" s="47"/>
      <c r="O29" s="47"/>
      <c r="P29" s="17"/>
      <c r="Q29" s="17"/>
      <c r="R29" s="20"/>
      <c r="S29" s="226"/>
      <c r="T29" s="17"/>
    </row>
    <row r="30" spans="1:20" x14ac:dyDescent="0.25">
      <c r="A30" s="29">
        <v>4</v>
      </c>
      <c r="B30" s="14" t="s">
        <v>547</v>
      </c>
      <c r="E30" s="14"/>
      <c r="F30" s="20"/>
      <c r="G30" s="29" t="s">
        <v>497</v>
      </c>
      <c r="H30" s="350" t="s">
        <v>45</v>
      </c>
      <c r="I30" s="398"/>
      <c r="J30" s="352"/>
      <c r="K30" s="140">
        <f>L30+M30+N30+O30</f>
        <v>0</v>
      </c>
      <c r="L30" s="17"/>
      <c r="M30" s="47"/>
      <c r="N30" s="47"/>
      <c r="O30" s="47"/>
      <c r="P30" s="72">
        <v>5467.2465000000002</v>
      </c>
      <c r="Q30" s="29">
        <v>1629.0360000000001</v>
      </c>
      <c r="R30" s="194" t="e">
        <f>Q30*100/K30</f>
        <v>#DIV/0!</v>
      </c>
      <c r="S30" s="30">
        <f>Q30*100 /P30</f>
        <v>29.796278620325605</v>
      </c>
      <c r="T30" s="47">
        <f>Q30-P30</f>
        <v>-3838.2105000000001</v>
      </c>
    </row>
    <row r="31" spans="1:20" x14ac:dyDescent="0.25">
      <c r="A31" s="17"/>
      <c r="B31" s="14" t="s">
        <v>545</v>
      </c>
      <c r="C31" s="14"/>
      <c r="D31" s="14"/>
      <c r="E31" s="14"/>
      <c r="F31" s="20"/>
      <c r="G31" s="52" t="s">
        <v>498</v>
      </c>
      <c r="H31" s="59" t="s">
        <v>85</v>
      </c>
      <c r="I31" s="14"/>
      <c r="J31" s="20"/>
      <c r="K31" s="50"/>
      <c r="L31" s="17"/>
      <c r="M31" s="47"/>
      <c r="N31" s="47"/>
      <c r="O31" s="47"/>
      <c r="P31" s="209">
        <v>1100</v>
      </c>
      <c r="Q31" s="29">
        <v>0</v>
      </c>
      <c r="R31" s="194" t="e">
        <f>Q31*100/K31</f>
        <v>#DIV/0!</v>
      </c>
      <c r="S31" s="30">
        <f>Q31*100 /P31</f>
        <v>0</v>
      </c>
      <c r="T31" s="47">
        <f>Q31-P31</f>
        <v>-1100</v>
      </c>
    </row>
    <row r="32" spans="1:20" x14ac:dyDescent="0.25">
      <c r="A32" s="18"/>
      <c r="B32" s="15"/>
      <c r="C32" s="15"/>
      <c r="D32" s="15"/>
      <c r="E32" s="15"/>
      <c r="F32" s="21"/>
      <c r="G32" s="18" t="s">
        <v>203</v>
      </c>
      <c r="H32" s="217" t="s">
        <v>13</v>
      </c>
      <c r="I32" s="15"/>
      <c r="J32" s="21"/>
      <c r="K32" s="127">
        <f>L32+M32+N32+O32</f>
        <v>0</v>
      </c>
      <c r="L32" s="224">
        <f>L30</f>
        <v>0</v>
      </c>
      <c r="M32" s="48">
        <f>M30</f>
        <v>0</v>
      </c>
      <c r="N32" s="48">
        <f>N30</f>
        <v>0</v>
      </c>
      <c r="O32" s="48">
        <f>O30</f>
        <v>0</v>
      </c>
      <c r="P32" s="75">
        <f>P30+P31</f>
        <v>6567.2465000000002</v>
      </c>
      <c r="Q32" s="75">
        <f>Q28+Q29+Q30+Q31</f>
        <v>1629.0360000000001</v>
      </c>
      <c r="R32" s="231" t="e">
        <f>Q32*100/K32</f>
        <v>#DIV/0!</v>
      </c>
      <c r="S32" s="232">
        <f>Q32*100 /P32</f>
        <v>24.805464512410186</v>
      </c>
      <c r="T32" s="223">
        <f>Q32-P32</f>
        <v>-4938.2105000000001</v>
      </c>
    </row>
    <row r="33" spans="1:20" x14ac:dyDescent="0.25">
      <c r="A33" s="16"/>
      <c r="B33" s="405" t="s">
        <v>290</v>
      </c>
      <c r="C33" s="406"/>
      <c r="D33" s="406"/>
      <c r="E33" s="406"/>
      <c r="F33" s="407"/>
      <c r="G33" s="17">
        <v>7950029</v>
      </c>
      <c r="H33" s="206"/>
      <c r="I33" s="14"/>
      <c r="J33" s="20"/>
      <c r="K33" s="57"/>
      <c r="L33" s="56"/>
      <c r="M33" s="51"/>
      <c r="N33" s="51"/>
      <c r="O33" s="51"/>
      <c r="P33" s="17"/>
      <c r="Q33" s="17"/>
      <c r="R33" s="20"/>
      <c r="S33" s="226"/>
      <c r="T33" s="17"/>
    </row>
    <row r="34" spans="1:20" x14ac:dyDescent="0.25">
      <c r="A34" s="29">
        <v>5</v>
      </c>
      <c r="B34" s="14" t="s">
        <v>47</v>
      </c>
      <c r="E34" s="14"/>
      <c r="F34" s="20"/>
      <c r="G34" s="29" t="s">
        <v>496</v>
      </c>
      <c r="H34" s="59" t="s">
        <v>51</v>
      </c>
      <c r="I34" s="14"/>
      <c r="J34" s="20"/>
      <c r="K34" s="140">
        <f>L34+M34+N34+O34</f>
        <v>4037.25</v>
      </c>
      <c r="L34" s="17"/>
      <c r="M34" s="47"/>
      <c r="N34" s="47">
        <v>4037.25</v>
      </c>
      <c r="O34" s="47"/>
      <c r="P34" s="263">
        <v>4261.5600000000004</v>
      </c>
      <c r="Q34" s="263">
        <v>1266.807</v>
      </c>
      <c r="R34" s="194">
        <f>Q34*100/K34</f>
        <v>31.377967676017089</v>
      </c>
      <c r="S34" s="30">
        <f>Q34*100 /P34</f>
        <v>29.726367808971361</v>
      </c>
      <c r="T34" s="47">
        <f>Q34-P34</f>
        <v>-2994.7530000000006</v>
      </c>
    </row>
    <row r="35" spans="1:20" x14ac:dyDescent="0.25">
      <c r="A35" s="17"/>
      <c r="B35" s="53" t="s">
        <v>408</v>
      </c>
      <c r="C35" s="14"/>
      <c r="D35" s="14"/>
      <c r="E35" s="14"/>
      <c r="F35" s="20"/>
      <c r="G35" s="17" t="s">
        <v>497</v>
      </c>
      <c r="H35" s="402" t="s">
        <v>524</v>
      </c>
      <c r="I35" s="403"/>
      <c r="J35" s="404"/>
      <c r="K35" s="250">
        <v>0</v>
      </c>
      <c r="L35" s="17"/>
      <c r="M35" s="47"/>
      <c r="N35" s="47"/>
      <c r="O35" s="47"/>
      <c r="P35" s="72">
        <v>2815.4267599999998</v>
      </c>
      <c r="Q35" s="72">
        <v>1098.34878</v>
      </c>
      <c r="R35" s="194"/>
      <c r="S35" s="188">
        <f>Q35*100 /P35</f>
        <v>39.011804377393929</v>
      </c>
      <c r="T35" s="47">
        <f>Q35-P35</f>
        <v>-1717.0779799999998</v>
      </c>
    </row>
    <row r="36" spans="1:20" x14ac:dyDescent="0.25">
      <c r="A36" s="18"/>
      <c r="B36" s="15" t="s">
        <v>409</v>
      </c>
      <c r="C36" s="15"/>
      <c r="D36" s="15"/>
      <c r="E36" s="15"/>
      <c r="F36" s="21"/>
      <c r="G36" s="18" t="s">
        <v>507</v>
      </c>
      <c r="H36" s="217" t="s">
        <v>13</v>
      </c>
      <c r="I36" s="15"/>
      <c r="J36" s="21"/>
      <c r="K36" s="127">
        <f>L36+M36+N36+O36</f>
        <v>4037.25</v>
      </c>
      <c r="L36" s="230">
        <f>L34</f>
        <v>0</v>
      </c>
      <c r="M36" s="223">
        <f>M34</f>
        <v>0</v>
      </c>
      <c r="N36" s="223">
        <f>N34</f>
        <v>4037.25</v>
      </c>
      <c r="O36" s="223">
        <f>O34</f>
        <v>0</v>
      </c>
      <c r="P36" s="75">
        <f>P34+P35</f>
        <v>7076.9867599999998</v>
      </c>
      <c r="Q36" s="75">
        <f>Q34+Q35</f>
        <v>2365.15578</v>
      </c>
      <c r="R36" s="231">
        <f>Q36*100/K36</f>
        <v>58.58333717258035</v>
      </c>
      <c r="S36" s="232">
        <f>Q36*100 /P36</f>
        <v>33.420378760182956</v>
      </c>
      <c r="T36" s="223">
        <f>Q36-P36</f>
        <v>-4711.8309799999997</v>
      </c>
    </row>
    <row r="37" spans="1:20" x14ac:dyDescent="0.25">
      <c r="A37" s="17"/>
      <c r="B37" s="405" t="s">
        <v>291</v>
      </c>
      <c r="C37" s="406"/>
      <c r="D37" s="406"/>
      <c r="E37" s="406"/>
      <c r="F37" s="407"/>
      <c r="G37" s="17">
        <v>7950006</v>
      </c>
      <c r="H37" s="206"/>
      <c r="I37" s="14"/>
      <c r="J37" s="20"/>
      <c r="K37" s="57"/>
      <c r="L37" s="56"/>
      <c r="M37" s="51"/>
      <c r="N37" s="51"/>
      <c r="O37" s="51"/>
      <c r="P37" s="17"/>
      <c r="Q37" s="17"/>
      <c r="R37" s="20"/>
      <c r="S37" s="20"/>
      <c r="T37" s="17"/>
    </row>
    <row r="38" spans="1:20" x14ac:dyDescent="0.25">
      <c r="A38" s="29">
        <v>6</v>
      </c>
      <c r="B38" t="s">
        <v>55</v>
      </c>
      <c r="E38" s="14"/>
      <c r="F38" s="20"/>
      <c r="G38" s="29" t="s">
        <v>496</v>
      </c>
      <c r="H38" s="350" t="s">
        <v>51</v>
      </c>
      <c r="I38" s="398"/>
      <c r="J38" s="352"/>
      <c r="K38" s="251">
        <v>0</v>
      </c>
      <c r="L38" s="17"/>
      <c r="M38" s="47"/>
      <c r="N38" s="47"/>
      <c r="O38" s="47"/>
      <c r="P38" s="72">
        <v>888.2</v>
      </c>
      <c r="Q38" s="29">
        <v>0</v>
      </c>
      <c r="R38" s="194"/>
      <c r="S38" s="30">
        <f>Q38*100 /P38</f>
        <v>0</v>
      </c>
      <c r="T38" s="47">
        <f>Q38-P38</f>
        <v>-888.2</v>
      </c>
    </row>
    <row r="39" spans="1:20" x14ac:dyDescent="0.25">
      <c r="A39" s="17"/>
      <c r="B39" t="s">
        <v>548</v>
      </c>
      <c r="E39" s="14"/>
      <c r="F39" s="20"/>
      <c r="G39" s="29" t="s">
        <v>497</v>
      </c>
      <c r="H39" s="59" t="s">
        <v>76</v>
      </c>
      <c r="I39" s="14"/>
      <c r="J39" s="20"/>
      <c r="K39" s="23">
        <v>0</v>
      </c>
      <c r="L39" s="17"/>
      <c r="M39" s="17"/>
      <c r="N39" s="17"/>
      <c r="O39" s="17"/>
      <c r="P39" s="29">
        <v>47.591000000000001</v>
      </c>
      <c r="Q39" s="29">
        <v>0</v>
      </c>
      <c r="R39" s="194"/>
      <c r="S39" s="30">
        <f>Q39*100 /P39</f>
        <v>0</v>
      </c>
      <c r="T39" s="47">
        <f>Q39-P39</f>
        <v>-47.591000000000001</v>
      </c>
    </row>
    <row r="40" spans="1:20" x14ac:dyDescent="0.25">
      <c r="A40" s="17"/>
      <c r="B40" t="s">
        <v>57</v>
      </c>
      <c r="E40" s="14"/>
      <c r="F40" s="20"/>
      <c r="G40" s="29" t="s">
        <v>498</v>
      </c>
      <c r="H40" s="59" t="s">
        <v>508</v>
      </c>
      <c r="I40" s="14"/>
      <c r="J40" s="20"/>
      <c r="K40" s="194">
        <f>L40+M40+N40+O40</f>
        <v>810</v>
      </c>
      <c r="L40" s="17"/>
      <c r="M40" s="17"/>
      <c r="N40" s="228">
        <v>710</v>
      </c>
      <c r="O40" s="228">
        <v>100</v>
      </c>
      <c r="P40" s="29"/>
      <c r="Q40" s="29"/>
      <c r="R40" s="20"/>
      <c r="S40" s="20"/>
      <c r="T40" s="17"/>
    </row>
    <row r="41" spans="1:20" x14ac:dyDescent="0.25">
      <c r="A41" s="18"/>
      <c r="B41" s="15" t="s">
        <v>410</v>
      </c>
      <c r="C41" s="15"/>
      <c r="D41" s="15"/>
      <c r="E41" s="15"/>
      <c r="F41" s="21"/>
      <c r="G41" s="27" t="s">
        <v>203</v>
      </c>
      <c r="H41" s="217" t="s">
        <v>13</v>
      </c>
      <c r="I41" s="15"/>
      <c r="J41" s="21"/>
      <c r="K41" s="127">
        <f>L41+M41+N41+O41</f>
        <v>810</v>
      </c>
      <c r="L41" s="18"/>
      <c r="M41" s="71"/>
      <c r="N41" s="223">
        <v>710</v>
      </c>
      <c r="O41" s="253">
        <v>100</v>
      </c>
      <c r="P41" s="75">
        <f>P38+P39</f>
        <v>935.79100000000005</v>
      </c>
      <c r="Q41" s="252">
        <v>0</v>
      </c>
      <c r="R41" s="231">
        <f>Q41*100/K41</f>
        <v>0</v>
      </c>
      <c r="S41" s="232">
        <f>Q41*100 /P41</f>
        <v>0</v>
      </c>
      <c r="T41" s="223">
        <f>Q41-P41</f>
        <v>-935.79100000000005</v>
      </c>
    </row>
    <row r="42" spans="1:20" x14ac:dyDescent="0.25">
      <c r="A42" s="16"/>
      <c r="B42" s="405" t="s">
        <v>292</v>
      </c>
      <c r="C42" s="406"/>
      <c r="D42" s="406"/>
      <c r="E42" s="406"/>
      <c r="F42" s="407"/>
      <c r="G42" s="242">
        <v>7950005</v>
      </c>
      <c r="H42" s="206"/>
      <c r="I42" s="14"/>
      <c r="J42" s="20"/>
      <c r="K42" s="199"/>
      <c r="L42" s="17"/>
      <c r="M42" s="17"/>
      <c r="N42" s="59"/>
      <c r="O42" s="16"/>
      <c r="P42" s="17"/>
      <c r="Q42" s="17"/>
      <c r="R42" s="20"/>
      <c r="S42" s="20"/>
      <c r="T42" s="17"/>
    </row>
    <row r="43" spans="1:20" x14ac:dyDescent="0.25">
      <c r="A43" s="24">
        <v>7</v>
      </c>
      <c r="B43" s="59" t="s">
        <v>64</v>
      </c>
      <c r="C43" s="14"/>
      <c r="D43" s="14"/>
      <c r="E43" s="14"/>
      <c r="F43" s="14"/>
      <c r="G43" s="29" t="s">
        <v>496</v>
      </c>
      <c r="H43" s="59" t="s">
        <v>51</v>
      </c>
      <c r="I43" s="14"/>
      <c r="J43" s="20"/>
      <c r="K43" s="229">
        <f>L43+M43+N43+O43</f>
        <v>7795.5</v>
      </c>
      <c r="L43" s="59"/>
      <c r="M43" s="59"/>
      <c r="N43" s="233">
        <v>7795.5</v>
      </c>
      <c r="O43" s="17"/>
      <c r="P43" s="72">
        <v>4250.433</v>
      </c>
      <c r="Q43" s="72">
        <v>3260.2260000000001</v>
      </c>
      <c r="R43" s="194"/>
      <c r="S43" s="30"/>
      <c r="T43" s="47"/>
    </row>
    <row r="44" spans="1:20" x14ac:dyDescent="0.25">
      <c r="A44" s="59"/>
      <c r="B44" s="59" t="s">
        <v>411</v>
      </c>
      <c r="C44" s="14"/>
      <c r="D44" s="14"/>
      <c r="E44" s="14"/>
      <c r="F44" s="14"/>
      <c r="G44" s="17" t="s">
        <v>497</v>
      </c>
      <c r="H44" s="59"/>
      <c r="I44" s="14"/>
      <c r="J44" s="20"/>
      <c r="K44" s="20"/>
      <c r="L44" s="59"/>
      <c r="M44" s="59"/>
      <c r="N44" s="59"/>
      <c r="O44" s="17"/>
      <c r="P44" s="72"/>
      <c r="Q44" s="72"/>
      <c r="R44" s="20"/>
      <c r="S44" s="20"/>
      <c r="T44" s="17"/>
    </row>
    <row r="45" spans="1:20" x14ac:dyDescent="0.25">
      <c r="A45" s="62"/>
      <c r="B45" s="62" t="s">
        <v>412</v>
      </c>
      <c r="C45" s="15"/>
      <c r="D45" s="15"/>
      <c r="E45" s="15"/>
      <c r="F45" s="15"/>
      <c r="G45" s="18" t="s">
        <v>507</v>
      </c>
      <c r="H45" s="217" t="s">
        <v>13</v>
      </c>
      <c r="I45" s="15"/>
      <c r="J45" s="21"/>
      <c r="K45" s="127">
        <f>L45+M45+N45+O45</f>
        <v>7795.5</v>
      </c>
      <c r="L45" s="62"/>
      <c r="M45" s="62"/>
      <c r="N45" s="255">
        <v>7795.5</v>
      </c>
      <c r="O45" s="71"/>
      <c r="P45" s="75">
        <f>P43</f>
        <v>4250.433</v>
      </c>
      <c r="Q45" s="75">
        <f>Q43</f>
        <v>3260.2260000000001</v>
      </c>
      <c r="R45" s="231">
        <f>Q45*100/K45</f>
        <v>41.821897248412547</v>
      </c>
      <c r="S45" s="232">
        <f>Q45*100 /P45</f>
        <v>76.70338527862927</v>
      </c>
      <c r="T45" s="223">
        <f>Q45-P45</f>
        <v>-990.20699999999988</v>
      </c>
    </row>
    <row r="46" spans="1:20" x14ac:dyDescent="0.25">
      <c r="A46" s="59"/>
      <c r="B46" s="374" t="s">
        <v>293</v>
      </c>
      <c r="C46" s="375"/>
      <c r="D46" s="375"/>
      <c r="E46" s="375"/>
      <c r="F46" s="376"/>
      <c r="G46" s="16">
        <v>7950031</v>
      </c>
      <c r="H46" s="69"/>
      <c r="I46" s="14"/>
      <c r="J46" s="20"/>
      <c r="K46" s="200"/>
      <c r="L46" s="59"/>
      <c r="M46" s="59"/>
      <c r="N46" s="59"/>
      <c r="O46" s="17"/>
      <c r="P46" s="17"/>
      <c r="Q46" s="17"/>
      <c r="R46" s="20"/>
      <c r="S46" s="20"/>
      <c r="T46" s="17"/>
    </row>
    <row r="47" spans="1:20" x14ac:dyDescent="0.25">
      <c r="A47" s="24">
        <v>8</v>
      </c>
      <c r="B47" s="59" t="s">
        <v>68</v>
      </c>
      <c r="C47" s="14"/>
      <c r="D47" s="14"/>
      <c r="E47" s="14"/>
      <c r="F47" s="14"/>
      <c r="G47" s="24" t="s">
        <v>496</v>
      </c>
      <c r="H47" s="59" t="s">
        <v>51</v>
      </c>
      <c r="I47" s="14"/>
      <c r="J47" s="20"/>
      <c r="K47" s="20">
        <f>L47+M47+N47+O47</f>
        <v>413.45400000000001</v>
      </c>
      <c r="L47" s="59"/>
      <c r="M47" s="59"/>
      <c r="N47" s="59">
        <v>413.45400000000001</v>
      </c>
      <c r="O47" s="17"/>
      <c r="P47" s="72">
        <v>413.5</v>
      </c>
      <c r="Q47" s="29">
        <v>244.834</v>
      </c>
      <c r="R47" s="194"/>
      <c r="S47" s="30"/>
      <c r="T47" s="47"/>
    </row>
    <row r="48" spans="1:20" x14ac:dyDescent="0.25">
      <c r="A48" s="59"/>
      <c r="B48" s="59" t="s">
        <v>413</v>
      </c>
      <c r="C48" s="14"/>
      <c r="D48" s="14"/>
      <c r="E48" s="14"/>
      <c r="F48" s="14"/>
      <c r="G48" s="59" t="s">
        <v>497</v>
      </c>
      <c r="H48" s="59" t="s">
        <v>73</v>
      </c>
      <c r="I48" s="14"/>
      <c r="J48" s="20"/>
      <c r="K48" s="20"/>
      <c r="L48" s="59"/>
      <c r="M48" s="59"/>
      <c r="N48" s="59"/>
      <c r="O48" s="17"/>
      <c r="P48" s="72"/>
      <c r="Q48" s="29"/>
      <c r="R48" s="20"/>
      <c r="S48" s="20"/>
      <c r="T48" s="17"/>
    </row>
    <row r="49" spans="1:20" x14ac:dyDescent="0.25">
      <c r="A49" s="59"/>
      <c r="B49" s="59" t="s">
        <v>414</v>
      </c>
      <c r="C49" s="14"/>
      <c r="D49" s="14"/>
      <c r="E49" s="14"/>
      <c r="F49" s="14"/>
      <c r="G49" s="59" t="s">
        <v>498</v>
      </c>
      <c r="H49" s="59" t="s">
        <v>72</v>
      </c>
      <c r="I49" s="14"/>
      <c r="J49" s="20"/>
      <c r="K49" s="20"/>
      <c r="L49" s="59"/>
      <c r="M49" s="59"/>
      <c r="N49" s="59"/>
      <c r="O49" s="17"/>
      <c r="P49" s="72"/>
      <c r="Q49" s="29"/>
      <c r="R49" s="20"/>
      <c r="S49" s="20"/>
      <c r="T49" s="17"/>
    </row>
    <row r="50" spans="1:20" x14ac:dyDescent="0.25">
      <c r="A50" s="59"/>
      <c r="B50" s="59"/>
      <c r="C50" s="14"/>
      <c r="D50" s="14"/>
      <c r="E50" s="14"/>
      <c r="F50" s="14"/>
      <c r="G50" s="59" t="s">
        <v>203</v>
      </c>
      <c r="H50" s="63" t="s">
        <v>75</v>
      </c>
      <c r="I50" s="14"/>
      <c r="J50" s="20"/>
      <c r="K50" s="20"/>
      <c r="L50" s="59"/>
      <c r="M50" s="59"/>
      <c r="N50" s="59"/>
      <c r="O50" s="17"/>
      <c r="P50" s="72"/>
      <c r="Q50" s="29"/>
      <c r="R50" s="20"/>
      <c r="S50" s="20"/>
      <c r="T50" s="17"/>
    </row>
    <row r="51" spans="1:20" x14ac:dyDescent="0.25">
      <c r="A51" s="59"/>
      <c r="B51" s="59"/>
      <c r="C51" s="14"/>
      <c r="D51" s="14"/>
      <c r="E51" s="14"/>
      <c r="F51" s="14"/>
      <c r="G51" s="59"/>
      <c r="H51" s="63" t="s">
        <v>509</v>
      </c>
      <c r="I51" s="14"/>
      <c r="J51" s="20"/>
      <c r="K51" s="20"/>
      <c r="L51" s="59"/>
      <c r="M51" s="59"/>
      <c r="N51" s="59"/>
      <c r="O51" s="59"/>
      <c r="P51" s="72"/>
      <c r="Q51" s="29"/>
      <c r="R51" s="20"/>
      <c r="S51" s="20"/>
      <c r="T51" s="17"/>
    </row>
    <row r="52" spans="1:20" x14ac:dyDescent="0.25">
      <c r="A52" s="62"/>
      <c r="B52" s="62"/>
      <c r="C52" s="15"/>
      <c r="D52" s="15"/>
      <c r="E52" s="15"/>
      <c r="F52" s="15"/>
      <c r="G52" s="62"/>
      <c r="H52" s="217" t="s">
        <v>13</v>
      </c>
      <c r="I52" s="15"/>
      <c r="J52" s="21"/>
      <c r="K52" s="240">
        <f>L52+M52+N52+O52</f>
        <v>413.45400000000001</v>
      </c>
      <c r="L52" s="62"/>
      <c r="M52" s="62"/>
      <c r="N52" s="234">
        <v>413.45400000000001</v>
      </c>
      <c r="O52" s="234"/>
      <c r="P52" s="75">
        <f>P47+P48+P49+P50+P51</f>
        <v>413.5</v>
      </c>
      <c r="Q52" s="252">
        <v>244.834</v>
      </c>
      <c r="R52" s="235">
        <f>Q52*100/K52</f>
        <v>59.21674478902127</v>
      </c>
      <c r="S52" s="232">
        <f>Q52*100 /P52</f>
        <v>59.210157194679567</v>
      </c>
      <c r="T52" s="223">
        <f>Q52-P52</f>
        <v>-168.666</v>
      </c>
    </row>
    <row r="53" spans="1:20" x14ac:dyDescent="0.25">
      <c r="A53" s="59"/>
      <c r="B53" s="374" t="s">
        <v>295</v>
      </c>
      <c r="C53" s="375"/>
      <c r="D53" s="375"/>
      <c r="E53" s="375"/>
      <c r="F53" s="376"/>
      <c r="G53" s="16">
        <v>7950002</v>
      </c>
      <c r="H53" s="206"/>
      <c r="I53" s="14"/>
      <c r="J53" s="20"/>
      <c r="K53" s="57"/>
      <c r="L53" s="59"/>
      <c r="M53" s="59"/>
      <c r="N53" s="67"/>
      <c r="O53" s="16"/>
      <c r="P53" s="17"/>
      <c r="Q53" s="17"/>
      <c r="R53" s="20"/>
      <c r="S53" s="20"/>
      <c r="T53" s="17"/>
    </row>
    <row r="54" spans="1:20" x14ac:dyDescent="0.25">
      <c r="A54" s="24">
        <v>9</v>
      </c>
      <c r="B54" s="59" t="s">
        <v>416</v>
      </c>
      <c r="C54" s="14"/>
      <c r="D54" s="14"/>
      <c r="E54" s="14"/>
      <c r="F54" s="14"/>
      <c r="G54" s="24" t="s">
        <v>496</v>
      </c>
      <c r="H54" s="59" t="s">
        <v>83</v>
      </c>
      <c r="I54" s="14"/>
      <c r="J54" s="20"/>
      <c r="K54" s="229">
        <f>L54+M54+N54+O54</f>
        <v>500</v>
      </c>
      <c r="L54" s="65"/>
      <c r="M54" s="65"/>
      <c r="N54" s="65">
        <v>500</v>
      </c>
      <c r="O54" s="59"/>
      <c r="P54" s="209">
        <v>500</v>
      </c>
      <c r="Q54" s="29">
        <v>0</v>
      </c>
      <c r="R54" s="194"/>
      <c r="S54" s="30"/>
      <c r="T54" s="47"/>
    </row>
    <row r="55" spans="1:20" x14ac:dyDescent="0.25">
      <c r="A55" s="59"/>
      <c r="B55" s="59" t="s">
        <v>415</v>
      </c>
      <c r="C55" s="14"/>
      <c r="D55" s="14"/>
      <c r="E55" s="14"/>
      <c r="F55" s="14"/>
      <c r="G55" s="59" t="s">
        <v>497</v>
      </c>
      <c r="H55" s="59"/>
      <c r="I55" s="14"/>
      <c r="J55" s="20"/>
      <c r="K55" s="229"/>
      <c r="L55" s="65"/>
      <c r="M55" s="65"/>
      <c r="N55" s="65"/>
      <c r="O55" s="59"/>
      <c r="P55" s="228"/>
      <c r="Q55" s="17"/>
      <c r="R55" s="20"/>
      <c r="S55" s="20"/>
      <c r="T55" s="17"/>
    </row>
    <row r="56" spans="1:20" x14ac:dyDescent="0.25">
      <c r="A56" s="62"/>
      <c r="B56" s="62"/>
      <c r="C56" s="15"/>
      <c r="D56" s="15"/>
      <c r="E56" s="15"/>
      <c r="F56" s="15"/>
      <c r="G56" s="62" t="s">
        <v>507</v>
      </c>
      <c r="H56" s="217" t="s">
        <v>13</v>
      </c>
      <c r="I56" s="15"/>
      <c r="J56" s="21"/>
      <c r="K56" s="253">
        <f>L56+M56+N56+O56</f>
        <v>500</v>
      </c>
      <c r="L56" s="254"/>
      <c r="M56" s="254"/>
      <c r="N56" s="254">
        <v>500</v>
      </c>
      <c r="O56" s="234"/>
      <c r="P56" s="235">
        <f>P54</f>
        <v>500</v>
      </c>
      <c r="Q56" s="252">
        <v>0</v>
      </c>
      <c r="R56" s="235">
        <f>Q56*100/K56</f>
        <v>0</v>
      </c>
      <c r="S56" s="232">
        <f>Q56*100 /P56</f>
        <v>0</v>
      </c>
      <c r="T56" s="223">
        <f>Q56-P56</f>
        <v>-500</v>
      </c>
    </row>
    <row r="57" spans="1:20" x14ac:dyDescent="0.25">
      <c r="A57" s="16"/>
      <c r="B57" s="405" t="s">
        <v>297</v>
      </c>
      <c r="C57" s="406"/>
      <c r="D57" s="406"/>
      <c r="E57" s="406"/>
      <c r="F57" s="407"/>
      <c r="G57" s="16">
        <v>7950034</v>
      </c>
      <c r="H57" s="59"/>
      <c r="I57" s="14"/>
      <c r="J57" s="20"/>
      <c r="K57" s="140"/>
      <c r="L57" s="16"/>
      <c r="M57" s="16"/>
      <c r="N57" s="68"/>
      <c r="O57" s="16"/>
      <c r="P57" s="29"/>
      <c r="Q57" s="16"/>
      <c r="R57" s="20"/>
      <c r="S57" s="20"/>
      <c r="T57" s="17"/>
    </row>
    <row r="58" spans="1:20" x14ac:dyDescent="0.25">
      <c r="A58" s="29">
        <v>10</v>
      </c>
      <c r="B58" t="s">
        <v>417</v>
      </c>
      <c r="F58" s="20"/>
      <c r="G58" s="29" t="s">
        <v>496</v>
      </c>
      <c r="H58" s="63" t="s">
        <v>510</v>
      </c>
      <c r="I58" s="14"/>
      <c r="J58" s="20"/>
      <c r="K58" s="140">
        <f>L58+M58+N58+O58</f>
        <v>338.9</v>
      </c>
      <c r="L58" s="17"/>
      <c r="M58" s="17"/>
      <c r="N58" s="47">
        <v>338.9</v>
      </c>
      <c r="O58" s="17"/>
      <c r="P58" s="263">
        <v>113.6</v>
      </c>
      <c r="Q58" s="29">
        <v>53.265999999999998</v>
      </c>
      <c r="R58" s="238"/>
      <c r="S58" s="30"/>
      <c r="T58" s="47"/>
    </row>
    <row r="59" spans="1:20" x14ac:dyDescent="0.25">
      <c r="A59" s="17"/>
      <c r="B59" t="s">
        <v>418</v>
      </c>
      <c r="F59" s="20"/>
      <c r="G59" s="17" t="s">
        <v>497</v>
      </c>
      <c r="H59" s="63"/>
      <c r="I59" s="14"/>
      <c r="J59" s="20"/>
      <c r="K59" s="140"/>
      <c r="L59" s="17"/>
      <c r="M59" s="17"/>
      <c r="N59" s="47"/>
      <c r="O59" s="17"/>
      <c r="P59" s="17"/>
      <c r="Q59" s="17"/>
      <c r="R59" s="20"/>
      <c r="S59" s="20"/>
      <c r="T59" s="17"/>
    </row>
    <row r="60" spans="1:20" x14ac:dyDescent="0.25">
      <c r="A60" s="17"/>
      <c r="B60" s="14" t="s">
        <v>426</v>
      </c>
      <c r="C60" s="14"/>
      <c r="D60" s="14"/>
      <c r="E60" s="14"/>
      <c r="F60" s="20"/>
      <c r="G60" s="18" t="s">
        <v>507</v>
      </c>
      <c r="H60" s="217" t="s">
        <v>13</v>
      </c>
      <c r="I60" s="15"/>
      <c r="J60" s="21"/>
      <c r="K60" s="75">
        <f>L60+M60+N60+O60</f>
        <v>338.9</v>
      </c>
      <c r="L60" s="18"/>
      <c r="M60" s="18"/>
      <c r="N60" s="223">
        <f>N58</f>
        <v>338.9</v>
      </c>
      <c r="O60" s="71"/>
      <c r="P60" s="256">
        <f>P58</f>
        <v>113.6</v>
      </c>
      <c r="Q60" s="252">
        <f>Q58</f>
        <v>53.265999999999998</v>
      </c>
      <c r="R60" s="257">
        <f>Q60*100/K60</f>
        <v>15.717320743582176</v>
      </c>
      <c r="S60" s="235">
        <f>Q60*100 /P60</f>
        <v>46.889084507042249</v>
      </c>
      <c r="T60" s="223">
        <f>Q60-P60</f>
        <v>-60.333999999999996</v>
      </c>
    </row>
    <row r="61" spans="1:20" x14ac:dyDescent="0.25">
      <c r="A61" s="17"/>
      <c r="B61" s="374" t="s">
        <v>299</v>
      </c>
      <c r="C61" s="375"/>
      <c r="D61" s="375"/>
      <c r="E61" s="375"/>
      <c r="F61" s="376"/>
      <c r="G61" s="17">
        <v>7950007</v>
      </c>
      <c r="H61" s="206"/>
      <c r="I61" s="14"/>
      <c r="J61" s="20"/>
      <c r="K61" s="57"/>
      <c r="L61" s="17"/>
      <c r="M61" s="17"/>
      <c r="N61" s="17"/>
      <c r="O61" s="17"/>
      <c r="P61" s="17"/>
      <c r="Q61" s="17"/>
      <c r="R61" s="20"/>
      <c r="S61" s="20"/>
      <c r="T61" s="17"/>
    </row>
    <row r="62" spans="1:20" x14ac:dyDescent="0.25">
      <c r="A62" s="29">
        <v>11</v>
      </c>
      <c r="B62" t="s">
        <v>93</v>
      </c>
      <c r="F62" s="20"/>
      <c r="G62" s="29" t="s">
        <v>511</v>
      </c>
      <c r="H62" s="63" t="s">
        <v>516</v>
      </c>
      <c r="I62" s="14"/>
      <c r="J62" s="20"/>
      <c r="K62" s="20"/>
      <c r="L62" s="17"/>
      <c r="M62" s="17"/>
      <c r="N62" s="17"/>
      <c r="O62" s="17"/>
      <c r="P62" s="17"/>
      <c r="Q62" s="17"/>
      <c r="R62" s="20"/>
      <c r="S62" s="20"/>
      <c r="T62" s="20"/>
    </row>
    <row r="63" spans="1:20" x14ac:dyDescent="0.25">
      <c r="A63" s="17"/>
      <c r="B63" t="s">
        <v>427</v>
      </c>
      <c r="F63" s="20"/>
      <c r="G63" s="17" t="s">
        <v>512</v>
      </c>
      <c r="H63" s="63" t="s">
        <v>517</v>
      </c>
      <c r="I63" s="14"/>
      <c r="J63" s="20"/>
      <c r="K63" s="20"/>
      <c r="L63" s="17"/>
      <c r="M63" s="17"/>
      <c r="N63" s="17"/>
      <c r="O63" s="17"/>
      <c r="P63" s="17"/>
      <c r="Q63" s="17"/>
      <c r="R63" s="20"/>
      <c r="S63" s="20"/>
      <c r="T63" s="17"/>
    </row>
    <row r="64" spans="1:20" x14ac:dyDescent="0.25">
      <c r="A64" s="17"/>
      <c r="B64" t="s">
        <v>419</v>
      </c>
      <c r="F64" s="20"/>
      <c r="G64" s="17" t="s">
        <v>513</v>
      </c>
      <c r="H64" s="63" t="s">
        <v>203</v>
      </c>
      <c r="I64" s="14"/>
      <c r="J64" s="20"/>
      <c r="K64" s="140">
        <f>L64+M64+N64+O64</f>
        <v>17884</v>
      </c>
      <c r="L64" s="214">
        <v>2268</v>
      </c>
      <c r="M64" s="214"/>
      <c r="N64" s="214">
        <v>15616</v>
      </c>
      <c r="O64" s="17"/>
      <c r="P64" s="263">
        <v>434.738</v>
      </c>
      <c r="Q64" s="29">
        <v>0</v>
      </c>
      <c r="R64" s="238">
        <f>Q64*100/K64</f>
        <v>0</v>
      </c>
      <c r="S64" s="30">
        <f>Q64*100 /P64</f>
        <v>0</v>
      </c>
      <c r="T64" s="47">
        <f>Q64-P64</f>
        <v>-434.738</v>
      </c>
    </row>
    <row r="65" spans="1:20" x14ac:dyDescent="0.25">
      <c r="A65" s="17"/>
      <c r="B65" s="14" t="s">
        <v>420</v>
      </c>
      <c r="C65" s="14"/>
      <c r="D65" s="14"/>
      <c r="E65" s="14"/>
      <c r="F65" s="20"/>
      <c r="G65" s="17" t="s">
        <v>514</v>
      </c>
      <c r="H65" s="402" t="s">
        <v>524</v>
      </c>
      <c r="I65" s="403"/>
      <c r="J65" s="404"/>
      <c r="K65" s="50">
        <v>118010</v>
      </c>
      <c r="L65" s="17"/>
      <c r="M65" s="17">
        <v>118010</v>
      </c>
      <c r="N65" s="17"/>
      <c r="O65" s="17"/>
      <c r="P65" s="263">
        <v>1282.3679999999999</v>
      </c>
      <c r="Q65" s="29">
        <v>365.59399999999999</v>
      </c>
      <c r="R65" s="238">
        <f>Q65*100/K65</f>
        <v>0.30979916956190157</v>
      </c>
      <c r="S65" s="30">
        <f>Q65*100 /P65</f>
        <v>28.509289065229328</v>
      </c>
      <c r="T65" s="47">
        <f>Q65-P65</f>
        <v>-916.77399999999989</v>
      </c>
    </row>
    <row r="66" spans="1:20" x14ac:dyDescent="0.25">
      <c r="A66" s="18"/>
      <c r="B66" s="15"/>
      <c r="C66" s="15"/>
      <c r="D66" s="15"/>
      <c r="E66" s="15"/>
      <c r="F66" s="21"/>
      <c r="G66" s="18" t="s">
        <v>515</v>
      </c>
      <c r="H66" s="217" t="s">
        <v>13</v>
      </c>
      <c r="I66" s="15"/>
      <c r="J66" s="21"/>
      <c r="K66" s="75">
        <f>L66+M66+N66+O66</f>
        <v>135984</v>
      </c>
      <c r="L66" s="230">
        <v>2268</v>
      </c>
      <c r="M66" s="230">
        <v>118100</v>
      </c>
      <c r="N66" s="230">
        <v>15616</v>
      </c>
      <c r="O66" s="71"/>
      <c r="P66" s="264">
        <f>P64+P65</f>
        <v>1717.106</v>
      </c>
      <c r="Q66" s="264">
        <f>Q64+Q65</f>
        <v>365.59399999999999</v>
      </c>
      <c r="R66" s="241">
        <f>Q66*100/K66</f>
        <v>0.26885074714672313</v>
      </c>
      <c r="S66" s="235">
        <f>Q66*100 /P66</f>
        <v>21.29128894779938</v>
      </c>
      <c r="T66" s="48">
        <f>Q66-P66</f>
        <v>-1351.5119999999999</v>
      </c>
    </row>
    <row r="67" spans="1:20" x14ac:dyDescent="0.25">
      <c r="A67" s="16"/>
      <c r="B67" s="374" t="s">
        <v>300</v>
      </c>
      <c r="C67" s="375"/>
      <c r="D67" s="375"/>
      <c r="E67" s="375"/>
      <c r="F67" s="376"/>
      <c r="G67" s="17">
        <v>7950040</v>
      </c>
      <c r="H67" s="206"/>
      <c r="I67" s="14"/>
      <c r="J67" s="20"/>
      <c r="K67" s="57"/>
      <c r="L67" s="19"/>
      <c r="M67" s="16"/>
      <c r="N67" s="16"/>
      <c r="O67" s="16"/>
      <c r="P67" s="17"/>
      <c r="Q67" s="16"/>
      <c r="R67" s="20"/>
      <c r="S67" s="20"/>
      <c r="T67" s="17"/>
    </row>
    <row r="68" spans="1:20" x14ac:dyDescent="0.25">
      <c r="A68" s="24">
        <v>12</v>
      </c>
      <c r="B68" s="59" t="s">
        <v>518</v>
      </c>
      <c r="F68" s="20"/>
      <c r="G68" s="29" t="s">
        <v>496</v>
      </c>
      <c r="H68" s="59" t="s">
        <v>519</v>
      </c>
      <c r="I68" s="14"/>
      <c r="J68" s="20"/>
      <c r="K68" s="140">
        <f>L68+M68+N68+O68</f>
        <v>1162</v>
      </c>
      <c r="L68" s="20"/>
      <c r="M68" s="17"/>
      <c r="N68" s="17">
        <v>1162</v>
      </c>
      <c r="O68" s="17"/>
      <c r="P68" s="29"/>
      <c r="Q68" s="29"/>
      <c r="R68" s="20"/>
      <c r="S68" s="20"/>
      <c r="T68" s="17"/>
    </row>
    <row r="69" spans="1:20" x14ac:dyDescent="0.25">
      <c r="A69" s="24"/>
      <c r="B69" s="59" t="s">
        <v>421</v>
      </c>
      <c r="F69" s="20"/>
      <c r="G69" s="189" t="s">
        <v>497</v>
      </c>
      <c r="H69" s="59" t="s">
        <v>520</v>
      </c>
      <c r="I69" s="14"/>
      <c r="J69" s="20"/>
      <c r="K69" s="20"/>
      <c r="L69" s="20"/>
      <c r="M69" s="17"/>
      <c r="N69" s="17"/>
      <c r="O69" s="17"/>
      <c r="P69" s="72">
        <v>162</v>
      </c>
      <c r="Q69" s="72">
        <v>152.80000000000001</v>
      </c>
      <c r="R69" s="238"/>
      <c r="S69" s="30">
        <f>Q69*100 /P69</f>
        <v>94.320987654321002</v>
      </c>
      <c r="T69" s="47">
        <f>Q69-P69</f>
        <v>-9.1999999999999886</v>
      </c>
    </row>
    <row r="70" spans="1:20" x14ac:dyDescent="0.25">
      <c r="A70" s="24"/>
      <c r="B70" s="59"/>
      <c r="F70" s="20"/>
      <c r="G70" s="29" t="s">
        <v>498</v>
      </c>
      <c r="H70" s="59" t="s">
        <v>521</v>
      </c>
      <c r="I70" s="14"/>
      <c r="J70" s="20"/>
      <c r="K70" s="20"/>
      <c r="L70" s="20"/>
      <c r="M70" s="17"/>
      <c r="N70" s="17"/>
      <c r="O70" s="17"/>
      <c r="P70" s="72">
        <v>1000</v>
      </c>
      <c r="Q70" s="29">
        <v>0</v>
      </c>
      <c r="R70" s="238"/>
      <c r="S70" s="30">
        <f>Q70*100 /P70</f>
        <v>0</v>
      </c>
      <c r="T70" s="47">
        <f>Q70-P70</f>
        <v>-1000</v>
      </c>
    </row>
    <row r="71" spans="1:20" x14ac:dyDescent="0.25">
      <c r="A71" s="62"/>
      <c r="B71" s="62"/>
      <c r="C71" s="15"/>
      <c r="D71" s="15"/>
      <c r="E71" s="15"/>
      <c r="F71" s="21"/>
      <c r="G71" s="18" t="s">
        <v>203</v>
      </c>
      <c r="H71" s="217" t="s">
        <v>13</v>
      </c>
      <c r="I71" s="15"/>
      <c r="J71" s="21"/>
      <c r="K71" s="75">
        <f>L71+M71+N71+O71</f>
        <v>1162</v>
      </c>
      <c r="L71" s="21"/>
      <c r="M71" s="18"/>
      <c r="N71" s="71">
        <v>1162</v>
      </c>
      <c r="O71" s="71"/>
      <c r="P71" s="75">
        <f>P69+P70</f>
        <v>1162</v>
      </c>
      <c r="Q71" s="75">
        <v>152.80000000000001</v>
      </c>
      <c r="R71" s="258">
        <f>Q71*100/K71</f>
        <v>13.149741824440621</v>
      </c>
      <c r="S71" s="232">
        <f>Q71*100 /P71</f>
        <v>13.149741824440621</v>
      </c>
      <c r="T71" s="223">
        <f>Q71-P71</f>
        <v>-1009.2</v>
      </c>
    </row>
    <row r="72" spans="1:20" x14ac:dyDescent="0.25">
      <c r="A72" s="59"/>
      <c r="B72" s="374" t="s">
        <v>302</v>
      </c>
      <c r="C72" s="375"/>
      <c r="D72" s="375"/>
      <c r="E72" s="375"/>
      <c r="F72" s="376"/>
      <c r="G72" s="17">
        <v>7950041</v>
      </c>
      <c r="H72" s="206"/>
      <c r="I72" s="14"/>
      <c r="J72" s="20"/>
      <c r="K72" s="57"/>
      <c r="L72" s="20"/>
      <c r="M72" s="17"/>
      <c r="N72" s="47"/>
      <c r="O72" s="17"/>
      <c r="P72" s="17"/>
      <c r="Q72" s="16"/>
      <c r="R72" s="20"/>
      <c r="S72" s="20"/>
      <c r="T72" s="17"/>
    </row>
    <row r="73" spans="1:20" x14ac:dyDescent="0.25">
      <c r="A73" s="24">
        <v>13</v>
      </c>
      <c r="B73" s="59" t="s">
        <v>113</v>
      </c>
      <c r="F73" s="20"/>
      <c r="G73" s="29" t="s">
        <v>496</v>
      </c>
      <c r="H73" s="63" t="s">
        <v>110</v>
      </c>
      <c r="I73" s="14"/>
      <c r="J73" s="20"/>
      <c r="K73" s="20"/>
      <c r="L73" s="20"/>
      <c r="M73" s="17"/>
      <c r="N73" s="47"/>
      <c r="O73" s="17"/>
      <c r="P73" s="29"/>
      <c r="Q73" s="29"/>
      <c r="R73" s="20"/>
      <c r="S73" s="20"/>
      <c r="T73" s="17"/>
    </row>
    <row r="74" spans="1:20" x14ac:dyDescent="0.25">
      <c r="A74" s="59"/>
      <c r="B74" s="59" t="s">
        <v>106</v>
      </c>
      <c r="F74" s="20"/>
      <c r="G74" s="17" t="s">
        <v>497</v>
      </c>
      <c r="H74" s="63" t="s">
        <v>111</v>
      </c>
      <c r="I74" s="14"/>
      <c r="J74" s="20"/>
      <c r="K74" s="259">
        <f>L74+M74+N74+O74</f>
        <v>3775</v>
      </c>
      <c r="L74" s="20"/>
      <c r="M74" s="17"/>
      <c r="N74" s="30">
        <v>3775</v>
      </c>
      <c r="O74" s="17"/>
      <c r="P74" s="29">
        <v>206.78800000000001</v>
      </c>
      <c r="Q74" s="29">
        <v>201.24799999999999</v>
      </c>
      <c r="R74" s="238"/>
      <c r="S74" s="30"/>
      <c r="T74" s="47"/>
    </row>
    <row r="75" spans="1:20" x14ac:dyDescent="0.25">
      <c r="A75" s="59"/>
      <c r="B75" s="59" t="s">
        <v>422</v>
      </c>
      <c r="C75" s="14"/>
      <c r="D75" s="14"/>
      <c r="E75" s="14"/>
      <c r="F75" s="20"/>
      <c r="G75" s="17" t="s">
        <v>498</v>
      </c>
      <c r="H75" s="59"/>
      <c r="I75" s="14"/>
      <c r="J75" s="20"/>
      <c r="K75" s="226"/>
      <c r="L75" s="20"/>
      <c r="M75" s="17"/>
      <c r="N75" s="29"/>
      <c r="O75" s="17"/>
      <c r="P75" s="29"/>
      <c r="Q75" s="29"/>
      <c r="R75" s="17"/>
      <c r="S75" s="20"/>
      <c r="T75" s="17"/>
    </row>
    <row r="76" spans="1:20" x14ac:dyDescent="0.25">
      <c r="A76" s="59"/>
      <c r="B76" s="59" t="s">
        <v>538</v>
      </c>
      <c r="C76" s="14"/>
      <c r="D76" s="14"/>
      <c r="E76" s="14"/>
      <c r="F76" s="20"/>
      <c r="G76" s="18" t="s">
        <v>203</v>
      </c>
      <c r="H76" s="217" t="s">
        <v>13</v>
      </c>
      <c r="I76" s="15"/>
      <c r="J76" s="21"/>
      <c r="K76" s="249">
        <f>K74</f>
        <v>3775</v>
      </c>
      <c r="L76" s="21"/>
      <c r="M76" s="18"/>
      <c r="N76" s="40">
        <v>3775</v>
      </c>
      <c r="O76" s="18"/>
      <c r="P76" s="27">
        <f>P74</f>
        <v>206.78800000000001</v>
      </c>
      <c r="Q76" s="27">
        <v>201.24799999999999</v>
      </c>
      <c r="R76" s="241">
        <f>Q76*100/K76</f>
        <v>5.331072847682119</v>
      </c>
      <c r="S76" s="40">
        <f>Q76*100 /P76</f>
        <v>97.320927713406959</v>
      </c>
      <c r="T76" s="48">
        <f>Q76-P76</f>
        <v>-5.5400000000000205</v>
      </c>
    </row>
    <row r="77" spans="1:20" x14ac:dyDescent="0.25">
      <c r="A77" s="60"/>
      <c r="B77" s="374" t="s">
        <v>305</v>
      </c>
      <c r="C77" s="375"/>
      <c r="D77" s="375"/>
      <c r="E77" s="375"/>
      <c r="F77" s="376"/>
      <c r="G77" s="17"/>
      <c r="H77" s="206"/>
      <c r="I77" s="14"/>
      <c r="J77" s="20"/>
      <c r="K77" s="260"/>
      <c r="L77" s="20"/>
      <c r="M77" s="17"/>
      <c r="N77" s="47"/>
      <c r="O77" s="17"/>
      <c r="P77" s="29"/>
      <c r="Q77" s="29"/>
      <c r="R77" s="20"/>
      <c r="S77" s="20"/>
      <c r="T77" s="17"/>
    </row>
    <row r="78" spans="1:20" x14ac:dyDescent="0.25">
      <c r="A78" s="24">
        <v>14</v>
      </c>
      <c r="B78" s="59" t="s">
        <v>115</v>
      </c>
      <c r="F78" s="14"/>
      <c r="G78" s="24" t="s">
        <v>496</v>
      </c>
      <c r="H78" s="59" t="s">
        <v>51</v>
      </c>
      <c r="I78" s="14"/>
      <c r="J78" s="20"/>
      <c r="K78" s="259">
        <f>L78+M78+N78+O78</f>
        <v>2000</v>
      </c>
      <c r="L78" s="59"/>
      <c r="M78" s="59"/>
      <c r="N78" s="261">
        <v>2000</v>
      </c>
      <c r="O78" s="59"/>
      <c r="P78" s="29">
        <v>139.05099999999999</v>
      </c>
      <c r="Q78" s="29">
        <v>0</v>
      </c>
      <c r="R78" s="238"/>
      <c r="S78" s="30"/>
      <c r="T78" s="47"/>
    </row>
    <row r="79" spans="1:20" x14ac:dyDescent="0.25">
      <c r="A79" s="59"/>
      <c r="B79" s="59" t="s">
        <v>112</v>
      </c>
      <c r="C79" s="14"/>
      <c r="D79" s="14"/>
      <c r="E79" s="14"/>
      <c r="F79" s="14"/>
      <c r="G79" s="59" t="s">
        <v>497</v>
      </c>
      <c r="H79" s="59"/>
      <c r="I79" s="14"/>
      <c r="J79" s="20"/>
      <c r="K79" s="260"/>
      <c r="L79" s="59"/>
      <c r="M79" s="59"/>
      <c r="N79" s="261"/>
      <c r="O79" s="59"/>
      <c r="P79" s="29"/>
      <c r="Q79" s="29"/>
      <c r="R79" s="20"/>
      <c r="S79" s="20"/>
      <c r="T79" s="17"/>
    </row>
    <row r="80" spans="1:20" x14ac:dyDescent="0.25">
      <c r="A80" s="62"/>
      <c r="B80" s="62" t="s">
        <v>423</v>
      </c>
      <c r="C80" s="15"/>
      <c r="D80" s="15"/>
      <c r="E80" s="15"/>
      <c r="F80" s="15"/>
      <c r="G80" s="62" t="s">
        <v>507</v>
      </c>
      <c r="H80" s="217" t="s">
        <v>13</v>
      </c>
      <c r="I80" s="15"/>
      <c r="J80" s="21"/>
      <c r="K80" s="232">
        <f>L80+M80+N80+O80</f>
        <v>2000</v>
      </c>
      <c r="L80" s="62"/>
      <c r="M80" s="62"/>
      <c r="N80" s="266">
        <v>2000</v>
      </c>
      <c r="O80" s="234"/>
      <c r="P80" s="252">
        <f>P78</f>
        <v>139.05099999999999</v>
      </c>
      <c r="Q80" s="252">
        <v>0</v>
      </c>
      <c r="R80" s="258">
        <f>Q80*100/K80</f>
        <v>0</v>
      </c>
      <c r="S80" s="232">
        <f>Q80*100 /P80</f>
        <v>0</v>
      </c>
      <c r="T80" s="48">
        <f>Q80-P80</f>
        <v>-139.05099999999999</v>
      </c>
    </row>
    <row r="81" spans="1:20" x14ac:dyDescent="0.25">
      <c r="A81" s="59"/>
      <c r="B81" s="374" t="s">
        <v>306</v>
      </c>
      <c r="C81" s="375"/>
      <c r="D81" s="375"/>
      <c r="E81" s="375"/>
      <c r="F81" s="376"/>
      <c r="G81" s="16">
        <v>7950017</v>
      </c>
      <c r="H81" s="206"/>
      <c r="I81" s="14"/>
      <c r="J81" s="20"/>
      <c r="K81" s="57"/>
      <c r="L81" s="66"/>
      <c r="M81" s="59"/>
      <c r="N81" s="59"/>
      <c r="O81" s="16"/>
      <c r="P81" s="17"/>
      <c r="Q81" s="16"/>
      <c r="R81" s="20"/>
      <c r="S81" s="20"/>
      <c r="T81" s="17"/>
    </row>
    <row r="82" spans="1:20" x14ac:dyDescent="0.25">
      <c r="A82" s="24">
        <v>15</v>
      </c>
      <c r="B82" s="59" t="s">
        <v>119</v>
      </c>
      <c r="G82" s="24" t="s">
        <v>496</v>
      </c>
      <c r="H82" s="59" t="s">
        <v>122</v>
      </c>
      <c r="I82" s="14"/>
      <c r="J82" s="20"/>
      <c r="K82" s="23">
        <v>0</v>
      </c>
      <c r="L82" s="59"/>
      <c r="M82" s="59"/>
      <c r="N82" s="59"/>
      <c r="O82" s="59"/>
      <c r="P82" s="72">
        <v>80</v>
      </c>
      <c r="Q82" s="72">
        <v>27.8</v>
      </c>
      <c r="R82" s="238"/>
      <c r="S82" s="30">
        <f>Q82*100 /P82</f>
        <v>34.75</v>
      </c>
      <c r="T82" s="47">
        <f>Q82-P82</f>
        <v>-52.2</v>
      </c>
    </row>
    <row r="83" spans="1:20" x14ac:dyDescent="0.25">
      <c r="A83" s="59"/>
      <c r="B83" s="59" t="s">
        <v>424</v>
      </c>
      <c r="G83" s="59" t="s">
        <v>497</v>
      </c>
      <c r="H83" s="59" t="s">
        <v>92</v>
      </c>
      <c r="I83" s="14"/>
      <c r="J83" s="20"/>
      <c r="K83" s="23">
        <v>0</v>
      </c>
      <c r="L83" s="59"/>
      <c r="M83" s="59"/>
      <c r="N83" s="59"/>
      <c r="O83" s="59"/>
      <c r="P83" s="72"/>
      <c r="Q83" s="72"/>
      <c r="R83" s="20"/>
      <c r="S83" s="20"/>
      <c r="T83" s="17"/>
    </row>
    <row r="84" spans="1:20" x14ac:dyDescent="0.25">
      <c r="A84" s="59"/>
      <c r="B84" s="59"/>
      <c r="G84" s="59" t="s">
        <v>498</v>
      </c>
      <c r="H84" s="59" t="s">
        <v>123</v>
      </c>
      <c r="I84" s="14"/>
      <c r="J84" s="20"/>
      <c r="K84" s="23">
        <v>0</v>
      </c>
      <c r="L84" s="59"/>
      <c r="M84" s="59"/>
      <c r="N84" s="59"/>
      <c r="O84" s="59"/>
      <c r="P84" s="72"/>
      <c r="Q84" s="72"/>
      <c r="R84" s="20"/>
      <c r="S84" s="20"/>
      <c r="T84" s="20"/>
    </row>
    <row r="85" spans="1:20" x14ac:dyDescent="0.25">
      <c r="A85" s="59"/>
      <c r="B85" s="59"/>
      <c r="G85" s="59" t="s">
        <v>203</v>
      </c>
      <c r="H85" s="59" t="s">
        <v>522</v>
      </c>
      <c r="I85" s="14"/>
      <c r="J85" s="20"/>
      <c r="K85" s="23">
        <v>0</v>
      </c>
      <c r="L85" s="59"/>
      <c r="M85" s="59"/>
      <c r="N85" s="59"/>
      <c r="O85" s="59"/>
      <c r="P85" s="72">
        <v>69</v>
      </c>
      <c r="Q85" s="72">
        <v>40.174999999999997</v>
      </c>
      <c r="R85" s="238"/>
      <c r="S85" s="30">
        <f>Q85*100 /P85</f>
        <v>58.224637681159415</v>
      </c>
      <c r="T85" s="47">
        <f>Q85-P85</f>
        <v>-28.825000000000003</v>
      </c>
    </row>
    <row r="86" spans="1:20" x14ac:dyDescent="0.25">
      <c r="A86" s="59"/>
      <c r="B86" s="59"/>
      <c r="G86" s="59"/>
      <c r="H86" s="59" t="s">
        <v>85</v>
      </c>
      <c r="I86" s="14"/>
      <c r="J86" s="20"/>
      <c r="K86" s="23">
        <v>0</v>
      </c>
      <c r="L86" s="59"/>
      <c r="M86" s="59"/>
      <c r="N86" s="59"/>
      <c r="O86" s="59"/>
      <c r="P86" s="72">
        <v>6.9279999999999999</v>
      </c>
      <c r="Q86" s="72">
        <v>6.9279999999999999</v>
      </c>
      <c r="R86" s="238"/>
      <c r="S86" s="30">
        <f>Q86*100 /P86</f>
        <v>100</v>
      </c>
      <c r="T86" s="47">
        <f>Q86-P86</f>
        <v>0</v>
      </c>
    </row>
    <row r="87" spans="1:20" x14ac:dyDescent="0.25">
      <c r="A87" s="59"/>
      <c r="B87" s="59"/>
      <c r="G87" s="59"/>
      <c r="H87" s="59" t="s">
        <v>126</v>
      </c>
      <c r="I87" s="14"/>
      <c r="J87" s="20"/>
      <c r="K87" s="23"/>
      <c r="L87" s="59"/>
      <c r="M87" s="59"/>
      <c r="N87" s="59"/>
      <c r="O87" s="59"/>
      <c r="P87" s="72"/>
      <c r="Q87" s="72"/>
      <c r="R87" s="20"/>
      <c r="S87" s="20"/>
      <c r="T87" s="20"/>
    </row>
    <row r="88" spans="1:20" x14ac:dyDescent="0.25">
      <c r="A88" s="59"/>
      <c r="B88" s="59"/>
      <c r="G88" s="59"/>
      <c r="H88" s="59" t="s">
        <v>127</v>
      </c>
      <c r="I88" s="14"/>
      <c r="J88" s="20"/>
      <c r="K88" s="23">
        <v>0</v>
      </c>
      <c r="L88" s="59"/>
      <c r="M88" s="59"/>
      <c r="N88" s="59"/>
      <c r="O88" s="59"/>
      <c r="P88" s="72"/>
      <c r="Q88" s="72"/>
      <c r="R88" s="20"/>
      <c r="S88" s="20"/>
      <c r="T88" s="20"/>
    </row>
    <row r="89" spans="1:20" x14ac:dyDescent="0.25">
      <c r="A89" s="62"/>
      <c r="B89" s="62"/>
      <c r="C89" s="15"/>
      <c r="D89" s="15"/>
      <c r="E89" s="15"/>
      <c r="F89" s="15"/>
      <c r="G89" s="62"/>
      <c r="H89" s="217" t="s">
        <v>13</v>
      </c>
      <c r="I89" s="15"/>
      <c r="J89" s="21"/>
      <c r="K89" s="243">
        <v>1030</v>
      </c>
      <c r="L89" s="234"/>
      <c r="M89" s="234"/>
      <c r="N89" s="265">
        <v>1030</v>
      </c>
      <c r="O89" s="234"/>
      <c r="P89" s="75">
        <f>P82+P83+P84+P85+P86+P88</f>
        <v>155.928</v>
      </c>
      <c r="Q89" s="75">
        <f>Q82+Q83+Q84+Q85+Q86+Q87+Q88</f>
        <v>74.902999999999992</v>
      </c>
      <c r="R89" s="258">
        <f>Q89*100/K89</f>
        <v>7.2721359223300963</v>
      </c>
      <c r="S89" s="232">
        <f>Q89*100 /P89</f>
        <v>48.03691447334667</v>
      </c>
      <c r="T89" s="48">
        <f>Q89-P89</f>
        <v>-81.025000000000006</v>
      </c>
    </row>
    <row r="90" spans="1:20" x14ac:dyDescent="0.25">
      <c r="A90" s="60"/>
      <c r="B90" s="374" t="s">
        <v>307</v>
      </c>
      <c r="C90" s="375"/>
      <c r="D90" s="375"/>
      <c r="E90" s="375"/>
      <c r="F90" s="376"/>
      <c r="G90" s="16">
        <v>7950025</v>
      </c>
      <c r="H90" s="69"/>
      <c r="I90" s="14"/>
      <c r="J90" s="20"/>
      <c r="K90" s="57"/>
      <c r="L90" s="73"/>
      <c r="M90" s="16"/>
      <c r="N90" s="16"/>
      <c r="O90" s="16"/>
      <c r="P90" s="17"/>
      <c r="Q90" s="17"/>
      <c r="R90" s="20"/>
      <c r="S90" s="20"/>
      <c r="T90" s="20"/>
    </row>
    <row r="91" spans="1:20" x14ac:dyDescent="0.25">
      <c r="A91" s="24">
        <v>16</v>
      </c>
      <c r="B91" s="59" t="s">
        <v>130</v>
      </c>
      <c r="C91" s="14"/>
      <c r="G91" s="29" t="s">
        <v>496</v>
      </c>
      <c r="H91" s="63"/>
      <c r="I91" s="14"/>
      <c r="J91" s="20"/>
      <c r="K91" s="20"/>
      <c r="L91" s="20"/>
      <c r="M91" s="17"/>
      <c r="N91" s="17"/>
      <c r="O91" s="17"/>
      <c r="P91" s="17"/>
      <c r="Q91" s="17"/>
      <c r="R91" s="20"/>
      <c r="S91" s="20"/>
      <c r="T91" s="20"/>
    </row>
    <row r="92" spans="1:20" x14ac:dyDescent="0.25">
      <c r="A92" s="59"/>
      <c r="B92" s="59" t="s">
        <v>131</v>
      </c>
      <c r="C92" s="14"/>
      <c r="G92" s="17" t="s">
        <v>497</v>
      </c>
      <c r="H92" s="63" t="s">
        <v>136</v>
      </c>
      <c r="I92" s="14"/>
      <c r="J92" s="20"/>
      <c r="K92" s="57">
        <f>L92+M92+N92+O92</f>
        <v>10985.3</v>
      </c>
      <c r="L92" s="50">
        <v>9060</v>
      </c>
      <c r="M92" s="17"/>
      <c r="N92" s="236">
        <v>1925.3</v>
      </c>
      <c r="O92" s="17"/>
      <c r="P92" s="17"/>
      <c r="Q92" s="17"/>
      <c r="R92" s="20"/>
      <c r="S92" s="20"/>
      <c r="T92" s="20"/>
    </row>
    <row r="93" spans="1:20" x14ac:dyDescent="0.25">
      <c r="A93" s="59"/>
      <c r="B93" s="59" t="s">
        <v>132</v>
      </c>
      <c r="C93" s="14"/>
      <c r="G93" s="17" t="s">
        <v>498</v>
      </c>
      <c r="H93" s="59"/>
      <c r="I93" s="14"/>
      <c r="J93" s="20"/>
      <c r="K93" s="20"/>
      <c r="L93" s="20"/>
      <c r="M93" s="17"/>
      <c r="N93" s="17"/>
      <c r="O93" s="17"/>
      <c r="P93" s="17"/>
      <c r="Q93" s="17"/>
      <c r="R93" s="20"/>
      <c r="S93" s="20"/>
      <c r="T93" s="20"/>
    </row>
    <row r="94" spans="1:20" x14ac:dyDescent="0.25">
      <c r="A94" s="62"/>
      <c r="B94" s="62" t="s">
        <v>425</v>
      </c>
      <c r="C94" s="15"/>
      <c r="D94" s="15"/>
      <c r="E94" s="15"/>
      <c r="F94" s="15"/>
      <c r="G94" s="18" t="s">
        <v>203</v>
      </c>
      <c r="H94" s="217" t="s">
        <v>13</v>
      </c>
      <c r="I94" s="15"/>
      <c r="J94" s="21"/>
      <c r="K94" s="243">
        <f>K92</f>
        <v>10985.3</v>
      </c>
      <c r="L94" s="243">
        <f>L92</f>
        <v>9060</v>
      </c>
      <c r="M94" s="71"/>
      <c r="N94" s="267">
        <f>N92</f>
        <v>1925.3</v>
      </c>
      <c r="O94" s="252">
        <v>0</v>
      </c>
      <c r="P94" s="252">
        <v>0</v>
      </c>
      <c r="Q94" s="268">
        <f>Q92</f>
        <v>0</v>
      </c>
      <c r="R94" s="269">
        <f>Q94*100/K94</f>
        <v>0</v>
      </c>
      <c r="S94" s="232">
        <v>0</v>
      </c>
      <c r="T94" s="114">
        <f>Q94-P94</f>
        <v>0</v>
      </c>
    </row>
    <row r="95" spans="1:20" x14ac:dyDescent="0.25">
      <c r="A95" s="60"/>
      <c r="B95" s="374" t="s">
        <v>428</v>
      </c>
      <c r="C95" s="375"/>
      <c r="D95" s="375"/>
      <c r="E95" s="375"/>
      <c r="F95" s="376"/>
      <c r="G95" s="16"/>
      <c r="H95" s="69"/>
      <c r="I95" s="14"/>
      <c r="J95" s="20"/>
      <c r="K95" s="57"/>
      <c r="L95" s="73"/>
      <c r="M95" s="16"/>
      <c r="N95" s="16"/>
      <c r="O95" s="16"/>
      <c r="P95" s="17"/>
      <c r="Q95" s="17"/>
      <c r="R95" s="20"/>
      <c r="S95" s="20"/>
      <c r="T95" s="20"/>
    </row>
    <row r="96" spans="1:20" x14ac:dyDescent="0.25">
      <c r="A96" s="24"/>
      <c r="B96" s="59" t="s">
        <v>429</v>
      </c>
      <c r="C96" s="14"/>
      <c r="G96" s="29" t="s">
        <v>496</v>
      </c>
      <c r="H96" s="63" t="s">
        <v>105</v>
      </c>
      <c r="I96" s="14"/>
      <c r="J96" s="20"/>
      <c r="K96" s="20"/>
      <c r="L96" s="20"/>
      <c r="M96" s="17"/>
      <c r="N96" s="17"/>
      <c r="O96" s="17"/>
      <c r="P96" s="29"/>
      <c r="Q96" s="29"/>
      <c r="R96" s="20"/>
      <c r="S96" s="20"/>
      <c r="T96" s="20"/>
    </row>
    <row r="97" spans="1:20" x14ac:dyDescent="0.25">
      <c r="A97" s="59">
        <v>17</v>
      </c>
      <c r="B97" s="59" t="s">
        <v>430</v>
      </c>
      <c r="C97" s="14"/>
      <c r="G97" s="17" t="s">
        <v>497</v>
      </c>
      <c r="H97" s="63" t="s">
        <v>51</v>
      </c>
      <c r="I97" s="14"/>
      <c r="J97" s="20"/>
      <c r="K97" s="89"/>
      <c r="L97" s="50"/>
      <c r="M97" s="17"/>
      <c r="N97" s="17"/>
      <c r="O97" s="17"/>
      <c r="P97" s="29"/>
      <c r="Q97" s="29"/>
      <c r="R97" s="20"/>
      <c r="S97" s="20"/>
      <c r="T97" s="20"/>
    </row>
    <row r="98" spans="1:20" x14ac:dyDescent="0.25">
      <c r="A98" s="59"/>
      <c r="B98" s="59" t="s">
        <v>431</v>
      </c>
      <c r="C98" s="14"/>
      <c r="G98" s="17" t="s">
        <v>498</v>
      </c>
      <c r="H98" s="59" t="s">
        <v>523</v>
      </c>
      <c r="I98" s="14"/>
      <c r="J98" s="20"/>
      <c r="K98" s="20"/>
      <c r="L98" s="20"/>
      <c r="M98" s="17"/>
      <c r="N98" s="17"/>
      <c r="O98" s="17"/>
      <c r="P98" s="29"/>
      <c r="Q98" s="29"/>
      <c r="R98" s="20"/>
      <c r="S98" s="20"/>
      <c r="T98" s="20"/>
    </row>
    <row r="99" spans="1:20" x14ac:dyDescent="0.25">
      <c r="A99" s="62"/>
      <c r="B99" s="62" t="s">
        <v>432</v>
      </c>
      <c r="C99" s="15"/>
      <c r="D99" s="15"/>
      <c r="E99" s="15"/>
      <c r="F99" s="15"/>
      <c r="G99" s="18" t="s">
        <v>203</v>
      </c>
      <c r="H99" s="217" t="s">
        <v>13</v>
      </c>
      <c r="I99" s="15"/>
      <c r="J99" s="21"/>
      <c r="K99" s="243">
        <v>125</v>
      </c>
      <c r="L99" s="21"/>
      <c r="M99" s="18"/>
      <c r="N99" s="223">
        <v>125</v>
      </c>
      <c r="O99" s="18"/>
      <c r="P99" s="252">
        <v>0</v>
      </c>
      <c r="Q99" s="252">
        <v>0</v>
      </c>
      <c r="R99" s="232">
        <f>Q99*100/K99</f>
        <v>0</v>
      </c>
      <c r="S99" s="40"/>
      <c r="T99" s="40">
        <f>Q99-P99</f>
        <v>0</v>
      </c>
    </row>
    <row r="100" spans="1:20" x14ac:dyDescent="0.25">
      <c r="A100" s="60"/>
      <c r="B100" s="374" t="s">
        <v>433</v>
      </c>
      <c r="C100" s="375"/>
      <c r="D100" s="375"/>
      <c r="E100" s="375"/>
      <c r="F100" s="376"/>
      <c r="G100" s="16"/>
      <c r="H100" s="69"/>
      <c r="I100" s="14"/>
      <c r="J100" s="20"/>
      <c r="K100" s="57"/>
      <c r="L100" s="73"/>
      <c r="M100" s="16"/>
      <c r="N100" s="16"/>
      <c r="O100" s="16"/>
      <c r="P100" s="17"/>
      <c r="Q100" s="16"/>
      <c r="R100" s="20"/>
      <c r="S100" s="20"/>
      <c r="T100" s="20"/>
    </row>
    <row r="101" spans="1:20" x14ac:dyDescent="0.25">
      <c r="A101" s="24"/>
      <c r="B101" s="59" t="s">
        <v>434</v>
      </c>
      <c r="C101" s="14"/>
      <c r="G101" s="29" t="s">
        <v>496</v>
      </c>
      <c r="H101" s="63"/>
      <c r="I101" s="14"/>
      <c r="J101" s="20"/>
      <c r="K101" s="20"/>
      <c r="L101" s="20"/>
      <c r="M101" s="17"/>
      <c r="N101" s="17"/>
      <c r="O101" s="17"/>
      <c r="P101" s="17"/>
      <c r="Q101" s="17"/>
      <c r="R101" s="20"/>
      <c r="S101" s="20"/>
      <c r="T101" s="20"/>
    </row>
    <row r="102" spans="1:20" x14ac:dyDescent="0.25">
      <c r="A102" s="59">
        <v>18</v>
      </c>
      <c r="B102" s="59" t="s">
        <v>435</v>
      </c>
      <c r="C102" s="14"/>
      <c r="G102" s="17" t="s">
        <v>497</v>
      </c>
      <c r="H102" s="63"/>
      <c r="I102" s="14"/>
      <c r="J102" s="20"/>
      <c r="K102" s="89"/>
      <c r="L102" s="50"/>
      <c r="M102" s="17"/>
      <c r="N102" s="17"/>
      <c r="O102" s="17"/>
      <c r="P102" s="29"/>
      <c r="Q102" s="17"/>
      <c r="R102" s="20"/>
      <c r="S102" s="20"/>
      <c r="T102" s="20"/>
    </row>
    <row r="103" spans="1:20" x14ac:dyDescent="0.25">
      <c r="A103" s="59"/>
      <c r="B103" s="59" t="s">
        <v>436</v>
      </c>
      <c r="C103" s="14"/>
      <c r="G103" s="17" t="s">
        <v>498</v>
      </c>
      <c r="H103" s="59"/>
      <c r="I103" s="14"/>
      <c r="J103" s="20"/>
      <c r="K103" s="20"/>
      <c r="L103" s="20"/>
      <c r="M103" s="17"/>
      <c r="N103" s="17"/>
      <c r="O103" s="17"/>
      <c r="P103" s="29"/>
      <c r="Q103" s="17"/>
      <c r="R103" s="20"/>
      <c r="S103" s="20"/>
      <c r="T103" s="20"/>
    </row>
    <row r="104" spans="1:20" x14ac:dyDescent="0.25">
      <c r="A104" s="62"/>
      <c r="B104" s="62"/>
      <c r="C104" s="15"/>
      <c r="D104" s="15"/>
      <c r="E104" s="15"/>
      <c r="F104" s="15"/>
      <c r="G104" s="18" t="s">
        <v>203</v>
      </c>
      <c r="H104" s="217" t="s">
        <v>13</v>
      </c>
      <c r="I104" s="15"/>
      <c r="J104" s="21"/>
      <c r="K104" s="244">
        <v>59219.7</v>
      </c>
      <c r="L104" s="21"/>
      <c r="M104" s="18"/>
      <c r="N104" s="18"/>
      <c r="O104" s="18"/>
      <c r="P104" s="27">
        <v>0</v>
      </c>
      <c r="Q104" s="18"/>
      <c r="R104" s="21"/>
      <c r="S104" s="21"/>
      <c r="T104" s="18"/>
    </row>
    <row r="105" spans="1:20" x14ac:dyDescent="0.25">
      <c r="A105" s="60"/>
      <c r="B105" s="374" t="s">
        <v>282</v>
      </c>
      <c r="C105" s="375"/>
      <c r="D105" s="375"/>
      <c r="E105" s="375"/>
      <c r="F105" s="376"/>
      <c r="G105" s="16">
        <v>7950014</v>
      </c>
      <c r="H105" s="69"/>
      <c r="I105" s="14"/>
      <c r="J105" s="20"/>
      <c r="K105" s="57"/>
      <c r="L105" s="73"/>
      <c r="M105" s="16"/>
      <c r="N105" s="16"/>
      <c r="O105" s="16"/>
      <c r="P105" s="29"/>
      <c r="Q105" s="17"/>
      <c r="R105" s="20"/>
      <c r="S105" s="20"/>
      <c r="T105" s="17"/>
    </row>
    <row r="106" spans="1:20" x14ac:dyDescent="0.25">
      <c r="A106" s="24">
        <v>19</v>
      </c>
      <c r="B106" s="59" t="s">
        <v>437</v>
      </c>
      <c r="C106" s="14"/>
      <c r="G106" s="29" t="s">
        <v>496</v>
      </c>
      <c r="H106" s="63" t="s">
        <v>508</v>
      </c>
      <c r="I106" s="14"/>
      <c r="J106" s="20"/>
      <c r="K106" s="20"/>
      <c r="L106" s="20"/>
      <c r="M106" s="17"/>
      <c r="N106" s="17"/>
      <c r="O106" s="17"/>
      <c r="P106" s="29"/>
      <c r="Q106" s="17"/>
      <c r="R106" s="20"/>
      <c r="S106" s="20"/>
      <c r="T106" s="17"/>
    </row>
    <row r="107" spans="1:20" x14ac:dyDescent="0.25">
      <c r="A107" s="59"/>
      <c r="B107" s="59"/>
      <c r="C107" s="14"/>
      <c r="G107" s="17"/>
      <c r="H107" s="217" t="s">
        <v>13</v>
      </c>
      <c r="I107" s="15"/>
      <c r="J107" s="21"/>
      <c r="K107" s="109"/>
      <c r="L107" s="50"/>
      <c r="M107" s="17"/>
      <c r="N107" s="17"/>
      <c r="O107" s="17"/>
      <c r="P107" s="27">
        <v>0</v>
      </c>
      <c r="Q107" s="18"/>
      <c r="R107" s="21"/>
      <c r="S107" s="21"/>
      <c r="T107" s="18"/>
    </row>
    <row r="108" spans="1:20" x14ac:dyDescent="0.25">
      <c r="A108" s="60"/>
      <c r="B108" s="374" t="s">
        <v>447</v>
      </c>
      <c r="C108" s="375"/>
      <c r="D108" s="375"/>
      <c r="E108" s="375"/>
      <c r="F108" s="376"/>
      <c r="G108" s="16"/>
      <c r="H108" s="69"/>
      <c r="I108" s="14"/>
      <c r="J108" s="20"/>
      <c r="K108" s="57"/>
      <c r="L108" s="73"/>
      <c r="M108" s="16"/>
      <c r="N108" s="16"/>
      <c r="O108" s="16"/>
      <c r="P108" s="29"/>
      <c r="Q108" s="17"/>
      <c r="R108" s="20"/>
      <c r="S108" s="20"/>
      <c r="T108" s="17"/>
    </row>
    <row r="109" spans="1:20" x14ac:dyDescent="0.25">
      <c r="A109" s="24">
        <v>20</v>
      </c>
      <c r="B109" s="59" t="s">
        <v>443</v>
      </c>
      <c r="C109" s="14"/>
      <c r="G109" s="29"/>
      <c r="H109" s="63"/>
      <c r="I109" s="14"/>
      <c r="J109" s="20"/>
      <c r="K109" s="20"/>
      <c r="L109" s="20"/>
      <c r="M109" s="17"/>
      <c r="N109" s="17"/>
      <c r="O109" s="17"/>
      <c r="P109" s="29"/>
      <c r="Q109" s="17"/>
      <c r="R109" s="20"/>
      <c r="S109" s="20"/>
      <c r="T109" s="17"/>
    </row>
    <row r="110" spans="1:20" x14ac:dyDescent="0.25">
      <c r="A110" s="59"/>
      <c r="B110" s="59" t="s">
        <v>444</v>
      </c>
      <c r="C110" s="14"/>
      <c r="G110" s="17"/>
      <c r="H110" s="63"/>
      <c r="I110" s="14"/>
      <c r="J110" s="20"/>
      <c r="K110" s="89"/>
      <c r="L110" s="50"/>
      <c r="M110" s="17"/>
      <c r="N110" s="17"/>
      <c r="O110" s="17"/>
      <c r="P110" s="29"/>
      <c r="Q110" s="17"/>
      <c r="R110" s="20"/>
      <c r="S110" s="20"/>
      <c r="T110" s="17"/>
    </row>
    <row r="111" spans="1:20" x14ac:dyDescent="0.25">
      <c r="A111" s="62"/>
      <c r="B111" s="62"/>
      <c r="C111" s="15"/>
      <c r="D111" s="15"/>
      <c r="E111" s="15"/>
      <c r="F111" s="15"/>
      <c r="G111" s="18"/>
      <c r="H111" s="217" t="s">
        <v>13</v>
      </c>
      <c r="I111" s="15"/>
      <c r="J111" s="21"/>
      <c r="K111" s="21"/>
      <c r="L111" s="21"/>
      <c r="M111" s="18"/>
      <c r="N111" s="18"/>
      <c r="O111" s="18"/>
      <c r="P111" s="27">
        <v>0</v>
      </c>
      <c r="Q111" s="18"/>
      <c r="R111" s="21"/>
      <c r="S111" s="21"/>
      <c r="T111" s="18"/>
    </row>
    <row r="112" spans="1:20" x14ac:dyDescent="0.25">
      <c r="A112" s="60"/>
      <c r="B112" s="374" t="s">
        <v>446</v>
      </c>
      <c r="C112" s="375"/>
      <c r="D112" s="375"/>
      <c r="E112" s="375"/>
      <c r="F112" s="376"/>
      <c r="G112" s="16">
        <v>7950020</v>
      </c>
      <c r="H112" s="69"/>
      <c r="I112" s="14"/>
      <c r="J112" s="20"/>
      <c r="K112" s="57"/>
      <c r="L112" s="73"/>
      <c r="M112" s="16"/>
      <c r="N112" s="16"/>
      <c r="O112" s="16"/>
      <c r="P112" s="17"/>
      <c r="Q112" s="17"/>
      <c r="R112" s="20"/>
      <c r="S112" s="50"/>
      <c r="T112" s="17"/>
    </row>
    <row r="113" spans="1:20" x14ac:dyDescent="0.25">
      <c r="A113" s="24">
        <v>21</v>
      </c>
      <c r="B113" s="59" t="s">
        <v>449</v>
      </c>
      <c r="C113" s="14"/>
      <c r="G113" s="29" t="s">
        <v>496</v>
      </c>
      <c r="H113" s="63" t="s">
        <v>51</v>
      </c>
      <c r="I113" s="14"/>
      <c r="J113" s="20"/>
      <c r="K113" s="245">
        <f>L113+M113+N113+O113</f>
        <v>1000</v>
      </c>
      <c r="L113" s="20"/>
      <c r="M113" s="17"/>
      <c r="N113" s="236">
        <v>1000</v>
      </c>
      <c r="O113" s="17"/>
      <c r="P113" s="263">
        <v>8602.6299999999992</v>
      </c>
      <c r="Q113" s="263">
        <v>1353.4690000000001</v>
      </c>
      <c r="R113" s="188">
        <f>Q113*100/K113</f>
        <v>135.34690000000001</v>
      </c>
      <c r="S113" s="188">
        <f>Q113*100 /P113</f>
        <v>15.73320019575409</v>
      </c>
      <c r="T113" s="17">
        <f>Q113-P113</f>
        <v>-7249.1609999999991</v>
      </c>
    </row>
    <row r="114" spans="1:20" x14ac:dyDescent="0.25">
      <c r="A114" s="59"/>
      <c r="B114" s="59" t="s">
        <v>445</v>
      </c>
      <c r="C114" s="14"/>
      <c r="G114" s="17" t="s">
        <v>497</v>
      </c>
      <c r="H114" s="399" t="s">
        <v>524</v>
      </c>
      <c r="I114" s="400"/>
      <c r="J114" s="401"/>
      <c r="K114" s="89"/>
      <c r="L114" s="50"/>
      <c r="M114" s="17"/>
      <c r="N114" s="17"/>
      <c r="O114" s="17"/>
      <c r="P114" s="72">
        <v>287.02</v>
      </c>
      <c r="Q114" s="29">
        <v>83.808999999999997</v>
      </c>
      <c r="R114" s="188" t="e">
        <f>Q114*100/K114</f>
        <v>#DIV/0!</v>
      </c>
      <c r="S114" s="188">
        <f>Q114*100 /P114</f>
        <v>29.199707337467771</v>
      </c>
      <c r="T114" s="17">
        <f>Q114-P114</f>
        <v>-203.21099999999998</v>
      </c>
    </row>
    <row r="115" spans="1:20" x14ac:dyDescent="0.25">
      <c r="A115" s="59"/>
      <c r="B115" s="59" t="s">
        <v>450</v>
      </c>
      <c r="C115" s="14"/>
      <c r="G115" s="17" t="s">
        <v>498</v>
      </c>
      <c r="H115" s="59"/>
      <c r="I115" s="14"/>
      <c r="J115" s="20"/>
      <c r="K115" s="20"/>
      <c r="L115" s="20"/>
      <c r="M115" s="17"/>
      <c r="N115" s="17"/>
      <c r="O115" s="17"/>
      <c r="P115" s="29"/>
      <c r="Q115" s="29"/>
      <c r="R115" s="226"/>
      <c r="S115" s="226"/>
      <c r="T115" s="17"/>
    </row>
    <row r="116" spans="1:20" x14ac:dyDescent="0.25">
      <c r="A116" s="62"/>
      <c r="B116" s="62"/>
      <c r="C116" s="15"/>
      <c r="D116" s="15"/>
      <c r="E116" s="15"/>
      <c r="F116" s="15"/>
      <c r="G116" s="18" t="s">
        <v>203</v>
      </c>
      <c r="H116" s="217" t="s">
        <v>13</v>
      </c>
      <c r="I116" s="15"/>
      <c r="J116" s="21"/>
      <c r="K116" s="270">
        <f>L116+M116+N116+O116</f>
        <v>1000</v>
      </c>
      <c r="L116" s="240"/>
      <c r="M116" s="71"/>
      <c r="N116" s="267">
        <v>1000</v>
      </c>
      <c r="O116" s="71"/>
      <c r="P116" s="264">
        <f>P113+P114</f>
        <v>8889.65</v>
      </c>
      <c r="Q116" s="264">
        <f>Q113+Q114</f>
        <v>1437.278</v>
      </c>
      <c r="R116" s="232">
        <f>Q116*100/K116</f>
        <v>143.7278</v>
      </c>
      <c r="S116" s="232">
        <f>Q116*100 /P116</f>
        <v>16.167993115589478</v>
      </c>
      <c r="T116" s="18">
        <f>Q116-P116</f>
        <v>-7452.3719999999994</v>
      </c>
    </row>
    <row r="117" spans="1:20" x14ac:dyDescent="0.25">
      <c r="A117" s="60"/>
      <c r="B117" s="374" t="s">
        <v>448</v>
      </c>
      <c r="C117" s="375"/>
      <c r="D117" s="375"/>
      <c r="E117" s="375"/>
      <c r="F117" s="376"/>
      <c r="G117" s="16">
        <v>7950021</v>
      </c>
      <c r="H117" s="69"/>
      <c r="I117" s="14"/>
      <c r="J117" s="20"/>
      <c r="K117" s="57"/>
      <c r="L117" s="73"/>
      <c r="M117" s="16"/>
      <c r="N117" s="16"/>
      <c r="O117" s="16"/>
      <c r="P117" s="29"/>
      <c r="Q117" s="29"/>
      <c r="R117" s="226"/>
      <c r="S117" s="226"/>
      <c r="T117" s="17"/>
    </row>
    <row r="118" spans="1:20" x14ac:dyDescent="0.25">
      <c r="A118" s="24">
        <v>22</v>
      </c>
      <c r="B118" s="59" t="s">
        <v>449</v>
      </c>
      <c r="C118" s="14"/>
      <c r="G118" s="29" t="s">
        <v>496</v>
      </c>
      <c r="H118" s="63" t="s">
        <v>105</v>
      </c>
      <c r="I118" s="14"/>
      <c r="J118" s="20"/>
      <c r="K118" s="229">
        <f>L118+M118+N118+O118</f>
        <v>18440</v>
      </c>
      <c r="L118" s="20">
        <v>7083.3</v>
      </c>
      <c r="M118" s="17">
        <v>10766.7</v>
      </c>
      <c r="N118" s="228">
        <v>590</v>
      </c>
      <c r="O118" s="17"/>
      <c r="P118" s="72">
        <v>672.4</v>
      </c>
      <c r="Q118" s="29">
        <v>319.21499999999997</v>
      </c>
      <c r="R118" s="188"/>
      <c r="S118" s="188"/>
      <c r="T118" s="17"/>
    </row>
    <row r="119" spans="1:20" x14ac:dyDescent="0.25">
      <c r="A119" s="59"/>
      <c r="B119" s="59" t="s">
        <v>451</v>
      </c>
      <c r="C119" s="14"/>
      <c r="G119" s="17" t="s">
        <v>497</v>
      </c>
      <c r="H119" s="63"/>
      <c r="I119" s="14"/>
      <c r="J119" s="20"/>
      <c r="K119" s="89"/>
      <c r="L119" s="50"/>
      <c r="M119" s="17"/>
      <c r="N119" s="17"/>
      <c r="O119" s="17"/>
      <c r="P119" s="29"/>
      <c r="Q119" s="29"/>
      <c r="R119" s="20"/>
      <c r="S119" s="226"/>
      <c r="T119" s="17"/>
    </row>
    <row r="120" spans="1:20" x14ac:dyDescent="0.25">
      <c r="A120" s="59"/>
      <c r="B120" s="59" t="s">
        <v>450</v>
      </c>
      <c r="C120" s="14"/>
      <c r="G120" s="17" t="s">
        <v>507</v>
      </c>
      <c r="H120" s="217" t="s">
        <v>13</v>
      </c>
      <c r="I120" s="15"/>
      <c r="J120" s="21"/>
      <c r="K120" s="270">
        <f>L120+M120+N120+O120</f>
        <v>18440</v>
      </c>
      <c r="L120" s="45">
        <v>7083.3</v>
      </c>
      <c r="M120" s="56">
        <v>10766.7</v>
      </c>
      <c r="N120" s="56">
        <v>590</v>
      </c>
      <c r="O120" s="71"/>
      <c r="P120" s="75">
        <f>P118</f>
        <v>672.4</v>
      </c>
      <c r="Q120" s="252">
        <v>319.21499999999997</v>
      </c>
      <c r="R120" s="232">
        <f>Q120*100/K120</f>
        <v>1.7311008676789585</v>
      </c>
      <c r="S120" s="232">
        <f>Q120*100 /P120</f>
        <v>47.473973825104103</v>
      </c>
      <c r="T120" s="18">
        <f>Q120-P120</f>
        <v>-353.185</v>
      </c>
    </row>
    <row r="121" spans="1:20" x14ac:dyDescent="0.25">
      <c r="A121" s="16"/>
      <c r="B121" s="375" t="s">
        <v>452</v>
      </c>
      <c r="C121" s="375"/>
      <c r="D121" s="375"/>
      <c r="E121" s="375"/>
      <c r="F121" s="375"/>
      <c r="G121" s="60">
        <v>7950027</v>
      </c>
      <c r="H121" s="59"/>
      <c r="I121" s="14"/>
      <c r="J121" s="20"/>
      <c r="K121" s="19"/>
      <c r="L121" s="60"/>
      <c r="M121" s="16"/>
      <c r="N121" s="16"/>
      <c r="O121" s="17"/>
      <c r="P121" s="17"/>
      <c r="Q121" s="17"/>
      <c r="R121" s="20"/>
      <c r="S121" s="226"/>
      <c r="T121" s="17"/>
    </row>
    <row r="122" spans="1:20" x14ac:dyDescent="0.25">
      <c r="A122" s="17">
        <v>23</v>
      </c>
      <c r="B122" s="53" t="s">
        <v>453</v>
      </c>
      <c r="C122" s="14"/>
      <c r="D122" s="14"/>
      <c r="E122" s="14"/>
      <c r="F122" s="14"/>
      <c r="G122" s="29" t="s">
        <v>525</v>
      </c>
      <c r="H122" s="59" t="s">
        <v>527</v>
      </c>
      <c r="I122" s="14"/>
      <c r="J122" s="20"/>
      <c r="K122" s="229">
        <f>L122+M122+N122+O122</f>
        <v>900</v>
      </c>
      <c r="L122" s="59"/>
      <c r="M122" s="17"/>
      <c r="N122" s="228">
        <v>800</v>
      </c>
      <c r="O122" s="228">
        <v>100</v>
      </c>
      <c r="P122" s="237">
        <v>1390.61</v>
      </c>
      <c r="Q122" s="29">
        <v>854.25199999999995</v>
      </c>
      <c r="R122" s="188">
        <f>Q122*100/K122</f>
        <v>94.916888888888892</v>
      </c>
      <c r="S122" s="188">
        <f>Q122*100 /P122</f>
        <v>61.430019919315988</v>
      </c>
      <c r="T122" s="17">
        <f>Q122-P122</f>
        <v>-536.35799999999995</v>
      </c>
    </row>
    <row r="123" spans="1:20" x14ac:dyDescent="0.25">
      <c r="A123" s="17"/>
      <c r="B123" s="53" t="s">
        <v>454</v>
      </c>
      <c r="C123" s="14"/>
      <c r="D123" s="14"/>
      <c r="E123" s="14"/>
      <c r="F123" s="14"/>
      <c r="G123" s="17" t="s">
        <v>526</v>
      </c>
      <c r="H123" s="59" t="s">
        <v>501</v>
      </c>
      <c r="I123" s="14"/>
      <c r="J123" s="20"/>
      <c r="K123" s="229">
        <f>L123+M123+N123+O123</f>
        <v>3800</v>
      </c>
      <c r="L123" s="59"/>
      <c r="M123" s="17"/>
      <c r="N123" s="17">
        <v>3800</v>
      </c>
      <c r="O123" s="17"/>
      <c r="P123" s="29"/>
      <c r="Q123" s="29"/>
      <c r="R123" s="20"/>
      <c r="S123" s="226"/>
      <c r="T123" s="17"/>
    </row>
    <row r="124" spans="1:20" x14ac:dyDescent="0.25">
      <c r="A124" s="17"/>
      <c r="B124" s="53"/>
      <c r="C124" s="14"/>
      <c r="D124" s="14"/>
      <c r="E124" s="14"/>
      <c r="F124" s="14"/>
      <c r="G124" s="17"/>
      <c r="H124" s="59" t="s">
        <v>51</v>
      </c>
      <c r="I124" s="14"/>
      <c r="J124" s="20"/>
      <c r="K124" s="229"/>
      <c r="L124" s="59"/>
      <c r="M124" s="17"/>
      <c r="N124" s="17"/>
      <c r="O124" s="17"/>
      <c r="P124" s="209">
        <v>145</v>
      </c>
      <c r="Q124" s="29">
        <v>0</v>
      </c>
      <c r="R124" s="20"/>
      <c r="S124" s="188">
        <f>Q124*100 /P124</f>
        <v>0</v>
      </c>
      <c r="T124" s="228">
        <f>Q124-P124</f>
        <v>-145</v>
      </c>
    </row>
    <row r="125" spans="1:20" x14ac:dyDescent="0.25">
      <c r="A125" s="17"/>
      <c r="B125" s="53"/>
      <c r="C125" s="14"/>
      <c r="D125" s="14"/>
      <c r="E125" s="14"/>
      <c r="F125" s="14"/>
      <c r="G125" s="17"/>
      <c r="H125" s="402" t="s">
        <v>524</v>
      </c>
      <c r="I125" s="403"/>
      <c r="J125" s="404"/>
      <c r="K125" s="229"/>
      <c r="L125" s="59"/>
      <c r="M125" s="17"/>
      <c r="N125" s="17"/>
      <c r="O125" s="17"/>
      <c r="P125" s="209">
        <v>145</v>
      </c>
      <c r="Q125" s="29">
        <v>0</v>
      </c>
      <c r="R125" s="20"/>
      <c r="S125" s="188">
        <f>Q125*100 /P125</f>
        <v>0</v>
      </c>
      <c r="T125" s="228">
        <f>Q125-P125</f>
        <v>-145</v>
      </c>
    </row>
    <row r="126" spans="1:20" x14ac:dyDescent="0.25">
      <c r="A126" s="17"/>
      <c r="B126" s="53"/>
      <c r="C126" s="14"/>
      <c r="D126" s="14"/>
      <c r="E126" s="14"/>
      <c r="F126" s="14"/>
      <c r="G126" s="17"/>
      <c r="H126" s="246" t="s">
        <v>537</v>
      </c>
      <c r="I126" s="247"/>
      <c r="J126" s="248"/>
      <c r="K126" s="229"/>
      <c r="L126" s="59"/>
      <c r="M126" s="17"/>
      <c r="N126" s="17"/>
      <c r="O126" s="17"/>
      <c r="P126" s="209">
        <v>136.5</v>
      </c>
      <c r="Q126" s="29">
        <v>3</v>
      </c>
      <c r="R126" s="188"/>
      <c r="S126" s="188">
        <f>Q126*100 /P126</f>
        <v>2.197802197802198</v>
      </c>
      <c r="T126" s="228">
        <f>Q126-P126</f>
        <v>-133.5</v>
      </c>
    </row>
    <row r="127" spans="1:20" x14ac:dyDescent="0.25">
      <c r="A127" s="18"/>
      <c r="B127" s="58"/>
      <c r="C127" s="15"/>
      <c r="D127" s="15"/>
      <c r="E127" s="15"/>
      <c r="F127" s="15"/>
      <c r="G127" s="18"/>
      <c r="H127" s="217" t="s">
        <v>13</v>
      </c>
      <c r="I127" s="15"/>
      <c r="J127" s="21"/>
      <c r="K127" s="253">
        <f>K122+K123+K124</f>
        <v>4700</v>
      </c>
      <c r="L127" s="234"/>
      <c r="M127" s="71"/>
      <c r="N127" s="71">
        <v>4600</v>
      </c>
      <c r="O127" s="71">
        <v>100</v>
      </c>
      <c r="P127" s="256">
        <f>P122+P123+P124+P125+P126</f>
        <v>1817.11</v>
      </c>
      <c r="Q127" s="252">
        <f>Q122+Q123+Q124+Q125+Q126</f>
        <v>857.25199999999995</v>
      </c>
      <c r="R127" s="232">
        <f>Q127*100/K127</f>
        <v>18.239404255319148</v>
      </c>
      <c r="S127" s="232">
        <f>Q127*100 /P127</f>
        <v>47.176670647346612</v>
      </c>
      <c r="T127" s="18">
        <f>Q127-P127</f>
        <v>-959.85799999999995</v>
      </c>
    </row>
    <row r="128" spans="1:20" x14ac:dyDescent="0.25">
      <c r="A128" s="17"/>
      <c r="B128" s="375" t="s">
        <v>455</v>
      </c>
      <c r="C128" s="375"/>
      <c r="D128" s="375"/>
      <c r="E128" s="375"/>
      <c r="F128" s="375"/>
      <c r="G128" s="59">
        <v>7950032</v>
      </c>
      <c r="H128" s="59"/>
      <c r="I128" s="14"/>
      <c r="J128" s="20"/>
      <c r="K128" s="20"/>
      <c r="L128" s="59"/>
      <c r="M128" s="17"/>
      <c r="N128" s="17"/>
      <c r="O128" s="17"/>
      <c r="P128" s="29"/>
      <c r="Q128" s="34"/>
      <c r="R128" s="20"/>
      <c r="S128" s="20"/>
      <c r="T128" s="17"/>
    </row>
    <row r="129" spans="1:20" x14ac:dyDescent="0.25">
      <c r="A129" s="17">
        <v>24</v>
      </c>
      <c r="B129" t="s">
        <v>456</v>
      </c>
      <c r="G129" s="59" t="s">
        <v>496</v>
      </c>
      <c r="H129" s="59" t="s">
        <v>51</v>
      </c>
      <c r="I129" s="14"/>
      <c r="J129" s="20"/>
      <c r="K129" s="229">
        <f>L129+M129+N129+O129</f>
        <v>200</v>
      </c>
      <c r="L129" s="59"/>
      <c r="M129" s="17"/>
      <c r="N129" s="228">
        <v>200</v>
      </c>
      <c r="O129" s="17"/>
      <c r="P129" s="29">
        <v>807.577</v>
      </c>
      <c r="Q129" s="72">
        <v>31.66</v>
      </c>
      <c r="R129" s="188"/>
      <c r="S129" s="188"/>
      <c r="T129" s="17"/>
    </row>
    <row r="130" spans="1:20" x14ac:dyDescent="0.25">
      <c r="A130" s="17"/>
      <c r="B130" s="14" t="s">
        <v>457</v>
      </c>
      <c r="C130" s="14"/>
      <c r="D130" s="14"/>
      <c r="E130" s="14"/>
      <c r="F130" s="14"/>
      <c r="G130" s="59" t="s">
        <v>497</v>
      </c>
      <c r="H130" s="59"/>
      <c r="I130" s="14"/>
      <c r="J130" s="20"/>
      <c r="K130" s="20"/>
      <c r="L130" s="59"/>
      <c r="M130" s="17"/>
      <c r="N130" s="228"/>
      <c r="O130" s="17"/>
      <c r="P130" s="29"/>
      <c r="Q130" s="29"/>
      <c r="R130" s="20"/>
      <c r="S130" s="20"/>
      <c r="T130" s="17"/>
    </row>
    <row r="131" spans="1:20" x14ac:dyDescent="0.25">
      <c r="A131" s="18"/>
      <c r="B131" s="15" t="s">
        <v>458</v>
      </c>
      <c r="C131" s="15"/>
      <c r="D131" s="15"/>
      <c r="E131" s="15"/>
      <c r="F131" s="15"/>
      <c r="G131" s="62" t="s">
        <v>507</v>
      </c>
      <c r="H131" s="217" t="s">
        <v>13</v>
      </c>
      <c r="I131" s="15"/>
      <c r="J131" s="21"/>
      <c r="K131" s="253">
        <f>K129</f>
        <v>200</v>
      </c>
      <c r="L131" s="234"/>
      <c r="M131" s="71"/>
      <c r="N131" s="253">
        <v>200</v>
      </c>
      <c r="O131" s="71"/>
      <c r="P131" s="252">
        <f>P129</f>
        <v>807.577</v>
      </c>
      <c r="Q131" s="75">
        <f>Q129</f>
        <v>31.66</v>
      </c>
      <c r="R131" s="232">
        <f>Q131*100/K131</f>
        <v>15.83</v>
      </c>
      <c r="S131" s="220">
        <f>Q131*100 /P131</f>
        <v>3.9203692031843405</v>
      </c>
      <c r="T131" s="18">
        <f>Q131-P131</f>
        <v>-775.91700000000003</v>
      </c>
    </row>
    <row r="132" spans="1:20" x14ac:dyDescent="0.25">
      <c r="A132" s="16"/>
      <c r="B132" s="374" t="s">
        <v>459</v>
      </c>
      <c r="C132" s="375"/>
      <c r="D132" s="375"/>
      <c r="E132" s="375"/>
      <c r="F132" s="376"/>
      <c r="G132" s="16">
        <v>7950026</v>
      </c>
      <c r="H132" s="59"/>
      <c r="I132" s="14"/>
      <c r="J132" s="19"/>
      <c r="K132" s="20"/>
      <c r="L132" s="19"/>
      <c r="M132" s="16"/>
      <c r="N132" s="19"/>
      <c r="O132" s="17"/>
      <c r="P132" s="29"/>
      <c r="Q132" s="34"/>
      <c r="R132" s="19"/>
      <c r="S132" s="20"/>
      <c r="T132" s="17"/>
    </row>
    <row r="133" spans="1:20" x14ac:dyDescent="0.25">
      <c r="A133" s="17">
        <v>25</v>
      </c>
      <c r="B133" s="59" t="s">
        <v>460</v>
      </c>
      <c r="C133" s="14"/>
      <c r="D133" s="14"/>
      <c r="E133" s="14"/>
      <c r="F133" s="20"/>
      <c r="G133" s="17" t="s">
        <v>496</v>
      </c>
      <c r="H133" s="350" t="s">
        <v>528</v>
      </c>
      <c r="I133" s="398"/>
      <c r="J133" s="352"/>
      <c r="K133" s="20">
        <f>L133+M133+N133+O133</f>
        <v>160</v>
      </c>
      <c r="L133" s="20"/>
      <c r="M133" s="17"/>
      <c r="N133" s="20">
        <v>160</v>
      </c>
      <c r="O133" s="17"/>
      <c r="P133" s="209">
        <v>98</v>
      </c>
      <c r="Q133" s="209">
        <v>48</v>
      </c>
      <c r="R133" s="188"/>
      <c r="S133" s="188"/>
      <c r="T133" s="228"/>
    </row>
    <row r="134" spans="1:20" x14ac:dyDescent="0.25">
      <c r="A134" s="18"/>
      <c r="B134" s="62" t="s">
        <v>461</v>
      </c>
      <c r="C134" s="15"/>
      <c r="D134" s="15"/>
      <c r="E134" s="15"/>
      <c r="F134" s="21"/>
      <c r="G134" s="18" t="s">
        <v>507</v>
      </c>
      <c r="H134" s="217" t="s">
        <v>13</v>
      </c>
      <c r="I134" s="15"/>
      <c r="J134" s="21"/>
      <c r="K134" s="240">
        <f>K133</f>
        <v>160</v>
      </c>
      <c r="L134" s="240"/>
      <c r="M134" s="71"/>
      <c r="N134" s="240">
        <v>160</v>
      </c>
      <c r="O134" s="71"/>
      <c r="P134" s="235">
        <f>P133</f>
        <v>98</v>
      </c>
      <c r="Q134" s="235">
        <v>48</v>
      </c>
      <c r="R134" s="220">
        <f>Q134*100/K134</f>
        <v>30</v>
      </c>
      <c r="S134" s="220">
        <f>Q134*100 /P134</f>
        <v>48.979591836734691</v>
      </c>
      <c r="T134" s="227">
        <f>Q134-P134</f>
        <v>-50</v>
      </c>
    </row>
    <row r="135" spans="1:20" x14ac:dyDescent="0.25">
      <c r="A135" s="17"/>
      <c r="B135" s="374" t="s">
        <v>466</v>
      </c>
      <c r="C135" s="375"/>
      <c r="D135" s="375"/>
      <c r="E135" s="375"/>
      <c r="F135" s="376"/>
      <c r="G135" s="17">
        <v>7950030</v>
      </c>
      <c r="H135" s="59"/>
      <c r="I135" s="14"/>
      <c r="J135" s="20"/>
      <c r="K135" s="20"/>
      <c r="L135" s="20"/>
      <c r="M135" s="17"/>
      <c r="N135" s="20"/>
      <c r="O135" s="17"/>
      <c r="P135" s="29"/>
      <c r="Q135" s="29"/>
      <c r="R135" s="20"/>
      <c r="S135" s="20"/>
      <c r="T135" s="17"/>
    </row>
    <row r="136" spans="1:20" x14ac:dyDescent="0.25">
      <c r="A136" s="17">
        <v>26</v>
      </c>
      <c r="B136" s="59" t="s">
        <v>463</v>
      </c>
      <c r="C136" s="14"/>
      <c r="D136" s="14"/>
      <c r="E136" s="14"/>
      <c r="F136" s="20"/>
      <c r="G136" s="17" t="s">
        <v>496</v>
      </c>
      <c r="H136" s="59" t="s">
        <v>529</v>
      </c>
      <c r="I136" s="14"/>
      <c r="J136" s="20"/>
      <c r="K136" s="20"/>
      <c r="L136" s="20"/>
      <c r="M136" s="17"/>
      <c r="N136" s="229"/>
      <c r="O136" s="228"/>
      <c r="P136" s="29"/>
      <c r="Q136" s="29"/>
      <c r="R136" s="20"/>
      <c r="S136" s="20"/>
      <c r="T136" s="17"/>
    </row>
    <row r="137" spans="1:20" x14ac:dyDescent="0.25">
      <c r="A137" s="17"/>
      <c r="B137" s="59" t="s">
        <v>464</v>
      </c>
      <c r="C137" s="14"/>
      <c r="D137" s="14"/>
      <c r="E137" s="14"/>
      <c r="F137" s="20"/>
      <c r="G137" s="17" t="s">
        <v>497</v>
      </c>
      <c r="H137" s="59" t="s">
        <v>530</v>
      </c>
      <c r="I137" s="14"/>
      <c r="J137" s="20"/>
      <c r="K137" s="229">
        <f>L137+M137+N137+O137</f>
        <v>640</v>
      </c>
      <c r="L137" s="20"/>
      <c r="M137" s="17"/>
      <c r="N137" s="229">
        <v>640</v>
      </c>
      <c r="O137" s="228"/>
      <c r="P137" s="29"/>
      <c r="Q137" s="29"/>
      <c r="R137" s="20"/>
      <c r="S137" s="20"/>
      <c r="T137" s="17"/>
    </row>
    <row r="138" spans="1:20" x14ac:dyDescent="0.25">
      <c r="A138" s="17"/>
      <c r="B138" s="59" t="s">
        <v>465</v>
      </c>
      <c r="C138" s="14"/>
      <c r="D138" s="14"/>
      <c r="E138" s="14"/>
      <c r="F138" s="20"/>
      <c r="G138" s="17" t="s">
        <v>498</v>
      </c>
      <c r="H138" s="59" t="s">
        <v>51</v>
      </c>
      <c r="I138" s="14"/>
      <c r="J138" s="20"/>
      <c r="K138" s="229">
        <f>L138+M138+N138+O138</f>
        <v>23</v>
      </c>
      <c r="L138" s="20"/>
      <c r="M138" s="17"/>
      <c r="N138" s="229">
        <v>10</v>
      </c>
      <c r="O138" s="228">
        <v>13</v>
      </c>
      <c r="P138" s="209">
        <v>6</v>
      </c>
      <c r="Q138" s="209">
        <v>6</v>
      </c>
      <c r="R138" s="188">
        <f>Q138*100/K138</f>
        <v>26.086956521739129</v>
      </c>
      <c r="S138" s="188">
        <f>Q138*100 /P138</f>
        <v>100</v>
      </c>
      <c r="T138" s="228">
        <f>Q138-P138</f>
        <v>0</v>
      </c>
    </row>
    <row r="139" spans="1:20" x14ac:dyDescent="0.25">
      <c r="A139" s="18"/>
      <c r="B139" s="62"/>
      <c r="C139" s="15"/>
      <c r="D139" s="15"/>
      <c r="E139" s="15"/>
      <c r="F139" s="21"/>
      <c r="G139" s="18" t="s">
        <v>203</v>
      </c>
      <c r="H139" s="217" t="s">
        <v>13</v>
      </c>
      <c r="I139" s="15"/>
      <c r="J139" s="21"/>
      <c r="K139" s="239">
        <f>K137+K138+K136</f>
        <v>663</v>
      </c>
      <c r="L139" s="21"/>
      <c r="M139" s="18"/>
      <c r="N139" s="239">
        <f>N137+N138</f>
        <v>650</v>
      </c>
      <c r="O139" s="227">
        <f>O137+O138</f>
        <v>13</v>
      </c>
      <c r="P139" s="262">
        <f>P136+P137+P138</f>
        <v>6</v>
      </c>
      <c r="Q139" s="129">
        <v>6</v>
      </c>
      <c r="R139" s="40">
        <f>Q139*100/K139</f>
        <v>0.90497737556561086</v>
      </c>
      <c r="S139" s="249">
        <f>Q139*100 /P139</f>
        <v>100</v>
      </c>
      <c r="T139" s="227">
        <f>Q139-P139</f>
        <v>0</v>
      </c>
    </row>
    <row r="140" spans="1:20" x14ac:dyDescent="0.25">
      <c r="A140" s="16"/>
      <c r="B140" s="374" t="s">
        <v>462</v>
      </c>
      <c r="C140" s="375"/>
      <c r="D140" s="375"/>
      <c r="E140" s="375"/>
      <c r="F140" s="376"/>
      <c r="G140" s="20">
        <v>7950008</v>
      </c>
      <c r="H140" s="59"/>
      <c r="I140" s="14"/>
      <c r="J140" s="20"/>
      <c r="K140" s="20"/>
      <c r="L140" s="20"/>
      <c r="M140" s="17"/>
      <c r="N140" s="20"/>
      <c r="O140" s="17"/>
      <c r="P140" s="17"/>
      <c r="Q140" s="17"/>
      <c r="R140" s="20"/>
      <c r="S140" s="20"/>
      <c r="T140" s="17"/>
    </row>
    <row r="141" spans="1:20" x14ac:dyDescent="0.25">
      <c r="A141" s="17">
        <v>27</v>
      </c>
      <c r="B141" s="59" t="s">
        <v>467</v>
      </c>
      <c r="C141" s="14"/>
      <c r="D141" s="14"/>
      <c r="E141" s="14"/>
      <c r="F141" s="20"/>
      <c r="G141" s="17" t="s">
        <v>496</v>
      </c>
      <c r="H141" s="59" t="s">
        <v>122</v>
      </c>
      <c r="I141" s="14"/>
      <c r="J141" s="20"/>
      <c r="K141" s="20">
        <f>L141+M141+N141+O141</f>
        <v>50</v>
      </c>
      <c r="L141" s="17"/>
      <c r="M141" s="17"/>
      <c r="N141" s="29">
        <v>50</v>
      </c>
      <c r="O141" s="29"/>
      <c r="P141" s="29">
        <v>0</v>
      </c>
      <c r="Q141" s="29">
        <v>0</v>
      </c>
      <c r="R141" s="20"/>
      <c r="S141" s="20"/>
      <c r="T141" s="17"/>
    </row>
    <row r="142" spans="1:20" x14ac:dyDescent="0.25">
      <c r="A142" s="18"/>
      <c r="B142" s="64" t="s">
        <v>468</v>
      </c>
      <c r="C142" s="15"/>
      <c r="D142" s="15"/>
      <c r="E142" s="15"/>
      <c r="F142" s="21"/>
      <c r="G142" s="18"/>
      <c r="H142" s="217" t="s">
        <v>13</v>
      </c>
      <c r="I142" s="15"/>
      <c r="J142" s="21"/>
      <c r="K142" s="21">
        <f>K141</f>
        <v>50</v>
      </c>
      <c r="L142" s="18"/>
      <c r="M142" s="18"/>
      <c r="N142" s="27">
        <v>50</v>
      </c>
      <c r="O142" s="27"/>
      <c r="P142" s="27">
        <f>P141</f>
        <v>0</v>
      </c>
      <c r="Q142" s="27">
        <v>0</v>
      </c>
      <c r="R142" s="40">
        <f>Q142*100/K142</f>
        <v>0</v>
      </c>
      <c r="S142" s="249">
        <v>0</v>
      </c>
      <c r="T142" s="227">
        <f>Q142-P142</f>
        <v>0</v>
      </c>
    </row>
    <row r="143" spans="1:20" x14ac:dyDescent="0.25">
      <c r="A143" s="17"/>
      <c r="B143" s="374" t="s">
        <v>469</v>
      </c>
      <c r="C143" s="375"/>
      <c r="D143" s="375"/>
      <c r="E143" s="375"/>
      <c r="F143" s="376"/>
      <c r="G143" s="17">
        <v>7950036</v>
      </c>
      <c r="H143" s="59"/>
      <c r="I143" s="14"/>
      <c r="J143" s="20"/>
      <c r="K143" s="20"/>
      <c r="L143" s="17"/>
      <c r="M143" s="17"/>
      <c r="N143" s="17"/>
      <c r="O143" s="16"/>
      <c r="P143" s="17"/>
      <c r="Q143" s="16"/>
      <c r="R143" s="20"/>
      <c r="S143" s="20"/>
      <c r="T143" s="17"/>
    </row>
    <row r="144" spans="1:20" x14ac:dyDescent="0.25">
      <c r="A144" s="17">
        <v>28</v>
      </c>
      <c r="B144" s="59" t="s">
        <v>229</v>
      </c>
      <c r="C144" s="14"/>
      <c r="D144" s="14"/>
      <c r="E144" s="14"/>
      <c r="F144" s="20"/>
      <c r="G144" s="17" t="s">
        <v>496</v>
      </c>
      <c r="H144" s="59" t="s">
        <v>531</v>
      </c>
      <c r="I144" s="14"/>
      <c r="J144" s="20"/>
      <c r="K144" s="20">
        <f>L144+M144+N144+O144</f>
        <v>864.35599999999999</v>
      </c>
      <c r="L144" s="17"/>
      <c r="M144" s="17"/>
      <c r="N144" s="17">
        <v>864.35599999999999</v>
      </c>
      <c r="O144" s="17"/>
      <c r="P144" s="29">
        <v>105.15</v>
      </c>
      <c r="Q144" s="29">
        <v>0</v>
      </c>
      <c r="R144" s="20"/>
      <c r="S144" s="20"/>
      <c r="T144" s="17"/>
    </row>
    <row r="145" spans="1:20" x14ac:dyDescent="0.25">
      <c r="A145" s="17"/>
      <c r="B145" s="59" t="s">
        <v>470</v>
      </c>
      <c r="C145" s="14"/>
      <c r="D145" s="14"/>
      <c r="E145" s="14"/>
      <c r="F145" s="20"/>
      <c r="G145" s="17"/>
      <c r="H145" s="59" t="s">
        <v>536</v>
      </c>
      <c r="I145" s="14"/>
      <c r="J145" s="20"/>
      <c r="K145" s="20"/>
      <c r="L145" s="17"/>
      <c r="M145" s="17"/>
      <c r="N145" s="17"/>
      <c r="O145" s="17"/>
      <c r="P145" s="209">
        <v>100</v>
      </c>
      <c r="Q145" s="29">
        <v>0</v>
      </c>
      <c r="R145" s="20"/>
      <c r="S145" s="20"/>
      <c r="T145" s="17"/>
    </row>
    <row r="146" spans="1:20" x14ac:dyDescent="0.25">
      <c r="A146" s="18"/>
      <c r="B146" s="62"/>
      <c r="C146" s="15"/>
      <c r="D146" s="15"/>
      <c r="E146" s="15"/>
      <c r="F146" s="21"/>
      <c r="G146" s="18"/>
      <c r="H146" s="217" t="s">
        <v>13</v>
      </c>
      <c r="I146" s="15"/>
      <c r="J146" s="21"/>
      <c r="K146" s="240">
        <f>K144</f>
        <v>864.35599999999999</v>
      </c>
      <c r="L146" s="71"/>
      <c r="M146" s="71"/>
      <c r="N146" s="71">
        <v>864.35599999999999</v>
      </c>
      <c r="O146" s="71"/>
      <c r="P146" s="235">
        <f>P144+P145</f>
        <v>205.15</v>
      </c>
      <c r="Q146" s="232">
        <f>Q144+Q145</f>
        <v>0</v>
      </c>
      <c r="R146" s="232">
        <f>Q146*100/K146</f>
        <v>0</v>
      </c>
      <c r="S146" s="220">
        <f>Q146*100 /P146</f>
        <v>0</v>
      </c>
      <c r="T146" s="227">
        <f>Q146-P146</f>
        <v>-205.15</v>
      </c>
    </row>
    <row r="147" spans="1:20" x14ac:dyDescent="0.25">
      <c r="A147" s="17"/>
      <c r="B147" s="374" t="s">
        <v>471</v>
      </c>
      <c r="C147" s="375"/>
      <c r="D147" s="375"/>
      <c r="E147" s="375"/>
      <c r="F147" s="376"/>
      <c r="G147" s="17">
        <v>7950004</v>
      </c>
      <c r="H147" s="59"/>
      <c r="I147" s="14"/>
      <c r="J147" s="20"/>
      <c r="K147" s="20"/>
      <c r="L147" s="17"/>
      <c r="M147" s="17"/>
      <c r="N147" s="17"/>
      <c r="O147" s="17"/>
      <c r="P147" s="29"/>
      <c r="Q147" s="34"/>
      <c r="R147" s="20"/>
      <c r="S147" s="20"/>
      <c r="T147" s="17"/>
    </row>
    <row r="148" spans="1:20" x14ac:dyDescent="0.25">
      <c r="A148" s="17">
        <v>29</v>
      </c>
      <c r="B148" s="59" t="s">
        <v>472</v>
      </c>
      <c r="C148" s="14"/>
      <c r="D148" s="14"/>
      <c r="E148" s="14"/>
      <c r="F148" s="20"/>
      <c r="G148" s="17" t="s">
        <v>496</v>
      </c>
      <c r="H148" s="59" t="s">
        <v>532</v>
      </c>
      <c r="I148" s="14"/>
      <c r="J148" s="20"/>
      <c r="K148" s="20">
        <f>L148+M148+N148+O148</f>
        <v>1882.7640000000001</v>
      </c>
      <c r="L148" s="17"/>
      <c r="M148" s="17">
        <v>303.51400000000001</v>
      </c>
      <c r="N148" s="17">
        <v>789.625</v>
      </c>
      <c r="O148" s="17">
        <v>789.625</v>
      </c>
      <c r="P148" s="29"/>
      <c r="Q148" s="29"/>
      <c r="R148" s="20"/>
      <c r="S148" s="20"/>
      <c r="T148" s="17"/>
    </row>
    <row r="149" spans="1:20" x14ac:dyDescent="0.25">
      <c r="A149" s="17"/>
      <c r="B149" s="59" t="s">
        <v>473</v>
      </c>
      <c r="C149" s="14"/>
      <c r="D149" s="14"/>
      <c r="E149" s="14"/>
      <c r="F149" s="20"/>
      <c r="G149" s="17" t="s">
        <v>507</v>
      </c>
      <c r="H149" s="59"/>
      <c r="I149" s="14"/>
      <c r="J149" s="20"/>
      <c r="K149" s="20"/>
      <c r="L149" s="17"/>
      <c r="M149" s="17"/>
      <c r="N149" s="17"/>
      <c r="O149" s="17"/>
      <c r="P149" s="29"/>
      <c r="Q149" s="29"/>
      <c r="R149" s="20"/>
      <c r="S149" s="20"/>
      <c r="T149" s="17"/>
    </row>
    <row r="150" spans="1:20" x14ac:dyDescent="0.25">
      <c r="A150" s="18"/>
      <c r="B150" s="62" t="s">
        <v>474</v>
      </c>
      <c r="C150" s="15"/>
      <c r="D150" s="15"/>
      <c r="E150" s="15"/>
      <c r="F150" s="21"/>
      <c r="G150" s="18"/>
      <c r="H150" s="217" t="s">
        <v>13</v>
      </c>
      <c r="I150" s="15"/>
      <c r="J150" s="21"/>
      <c r="K150" s="21">
        <f>K148</f>
        <v>1882.7640000000001</v>
      </c>
      <c r="L150" s="18"/>
      <c r="M150" s="18"/>
      <c r="N150" s="18"/>
      <c r="O150" s="18"/>
      <c r="P150" s="27">
        <v>0</v>
      </c>
      <c r="Q150" s="27">
        <v>0</v>
      </c>
      <c r="R150" s="249">
        <f>Q150*100/K150</f>
        <v>0</v>
      </c>
      <c r="S150" s="249">
        <v>0</v>
      </c>
      <c r="T150" s="227">
        <f>Q150-P150</f>
        <v>0</v>
      </c>
    </row>
    <row r="151" spans="1:20" x14ac:dyDescent="0.25">
      <c r="A151" s="16"/>
      <c r="B151" s="375" t="s">
        <v>475</v>
      </c>
      <c r="C151" s="375"/>
      <c r="D151" s="375"/>
      <c r="E151" s="375"/>
      <c r="F151" s="376"/>
      <c r="G151" s="16">
        <v>7950037</v>
      </c>
      <c r="H151" s="59"/>
      <c r="I151" s="14"/>
      <c r="J151" s="19"/>
      <c r="K151" s="20"/>
      <c r="L151" s="16"/>
      <c r="M151" s="16"/>
      <c r="N151" s="16"/>
      <c r="O151" s="17"/>
      <c r="P151" s="29"/>
      <c r="Q151" s="29"/>
      <c r="R151" s="20"/>
      <c r="S151" s="20"/>
      <c r="T151" s="17"/>
    </row>
    <row r="152" spans="1:20" x14ac:dyDescent="0.25">
      <c r="A152" s="17">
        <v>30</v>
      </c>
      <c r="B152" s="53" t="s">
        <v>476</v>
      </c>
      <c r="C152" s="14"/>
      <c r="D152" s="14"/>
      <c r="E152" s="14"/>
      <c r="F152" s="20"/>
      <c r="G152" s="17" t="s">
        <v>496</v>
      </c>
      <c r="H152" s="59" t="s">
        <v>532</v>
      </c>
      <c r="I152" s="14"/>
      <c r="J152" s="20"/>
      <c r="K152" s="20">
        <f>L152+M152+N152+O152</f>
        <v>2963.7950000000001</v>
      </c>
      <c r="L152" s="17"/>
      <c r="M152" s="17">
        <v>107.52500000000001</v>
      </c>
      <c r="N152" s="17">
        <v>1428.135</v>
      </c>
      <c r="O152" s="17">
        <v>1428.135</v>
      </c>
      <c r="P152" s="29"/>
      <c r="Q152" s="29"/>
      <c r="R152" s="20"/>
      <c r="S152" s="20"/>
      <c r="T152" s="17"/>
    </row>
    <row r="153" spans="1:20" x14ac:dyDescent="0.25">
      <c r="A153" s="18"/>
      <c r="B153" s="58" t="s">
        <v>477</v>
      </c>
      <c r="C153" s="15"/>
      <c r="D153" s="15"/>
      <c r="E153" s="15"/>
      <c r="F153" s="21"/>
      <c r="G153" s="18"/>
      <c r="H153" s="217" t="s">
        <v>13</v>
      </c>
      <c r="I153" s="15"/>
      <c r="J153" s="21"/>
      <c r="K153" s="21">
        <f>K152</f>
        <v>2963.7950000000001</v>
      </c>
      <c r="L153" s="18"/>
      <c r="M153" s="18"/>
      <c r="N153" s="18"/>
      <c r="O153" s="18"/>
      <c r="P153" s="27">
        <v>0</v>
      </c>
      <c r="Q153" s="27">
        <v>0</v>
      </c>
      <c r="R153" s="249">
        <f>Q153*100/K153</f>
        <v>0</v>
      </c>
      <c r="S153" s="249">
        <v>0</v>
      </c>
      <c r="T153" s="227">
        <f>Q153-P153</f>
        <v>0</v>
      </c>
    </row>
    <row r="154" spans="1:20" x14ac:dyDescent="0.25">
      <c r="A154" s="16"/>
      <c r="B154" s="375" t="s">
        <v>478</v>
      </c>
      <c r="C154" s="375"/>
      <c r="D154" s="375"/>
      <c r="E154" s="375"/>
      <c r="F154" s="376"/>
      <c r="G154" s="17">
        <v>7950038</v>
      </c>
      <c r="H154" s="59"/>
      <c r="I154" s="14"/>
      <c r="J154" s="20"/>
      <c r="K154" s="20"/>
      <c r="L154" s="17"/>
      <c r="M154" s="17"/>
      <c r="N154" s="17"/>
      <c r="O154" s="17"/>
      <c r="P154" s="17"/>
      <c r="Q154" s="16"/>
      <c r="R154" s="16"/>
      <c r="S154" s="16"/>
      <c r="T154" s="16"/>
    </row>
    <row r="155" spans="1:20" x14ac:dyDescent="0.25">
      <c r="A155" s="17">
        <v>31</v>
      </c>
      <c r="B155" s="53" t="s">
        <v>479</v>
      </c>
      <c r="C155" s="14"/>
      <c r="D155" s="14"/>
      <c r="E155" s="14"/>
      <c r="F155" s="20"/>
      <c r="G155" s="17"/>
      <c r="H155" s="59" t="s">
        <v>533</v>
      </c>
      <c r="I155" s="14"/>
      <c r="J155" s="20"/>
      <c r="K155" s="20">
        <f>L155+M155+N155+O155</f>
        <v>0</v>
      </c>
      <c r="L155" s="17"/>
      <c r="M155" s="17"/>
      <c r="N155" s="17"/>
      <c r="O155" s="17"/>
      <c r="P155" s="29">
        <v>730.08799999999997</v>
      </c>
      <c r="Q155" s="29">
        <v>730.08799999999997</v>
      </c>
      <c r="R155" s="30"/>
      <c r="S155" s="30">
        <f>Q155*100 /P155</f>
        <v>100.00000000000001</v>
      </c>
      <c r="T155" s="228">
        <f>Q155-P155</f>
        <v>0</v>
      </c>
    </row>
    <row r="156" spans="1:20" x14ac:dyDescent="0.25">
      <c r="A156" s="17"/>
      <c r="B156" s="53" t="s">
        <v>480</v>
      </c>
      <c r="C156" s="14"/>
      <c r="D156" s="14"/>
      <c r="E156" s="14"/>
      <c r="F156" s="20"/>
      <c r="G156" s="17"/>
      <c r="H156" s="402" t="s">
        <v>534</v>
      </c>
      <c r="I156" s="403"/>
      <c r="J156" s="404"/>
      <c r="K156" s="20">
        <f>L156+M156+N156+O156</f>
        <v>0</v>
      </c>
      <c r="L156" s="17"/>
      <c r="M156" s="17"/>
      <c r="N156" s="17"/>
      <c r="O156" s="17"/>
      <c r="P156" s="29">
        <v>2275.6109999999999</v>
      </c>
      <c r="Q156" s="29">
        <v>2244.96</v>
      </c>
      <c r="R156" s="30"/>
      <c r="S156" s="30">
        <f>Q156*100 /P156</f>
        <v>98.653065044948377</v>
      </c>
      <c r="T156" s="228">
        <f>Q156-P156</f>
        <v>-30.65099999999984</v>
      </c>
    </row>
    <row r="157" spans="1:20" x14ac:dyDescent="0.25">
      <c r="A157" s="17"/>
      <c r="B157" s="53" t="s">
        <v>481</v>
      </c>
      <c r="C157" s="14"/>
      <c r="D157" s="14"/>
      <c r="E157" s="14"/>
      <c r="F157" s="20"/>
      <c r="G157" s="17"/>
      <c r="H157" s="59" t="s">
        <v>535</v>
      </c>
      <c r="I157" s="14"/>
      <c r="J157" s="20"/>
      <c r="K157" s="20">
        <f>L157+M157+N157+O157</f>
        <v>0</v>
      </c>
      <c r="L157" s="17"/>
      <c r="M157" s="17"/>
      <c r="N157" s="17"/>
      <c r="O157" s="17"/>
      <c r="P157" s="194">
        <v>60</v>
      </c>
      <c r="Q157" s="29">
        <v>13.672000000000001</v>
      </c>
      <c r="R157" s="30"/>
      <c r="S157" s="30">
        <f>Q157*100 /P157</f>
        <v>22.786666666666669</v>
      </c>
      <c r="T157" s="228">
        <f>Q157-P157</f>
        <v>-46.328000000000003</v>
      </c>
    </row>
    <row r="158" spans="1:20" x14ac:dyDescent="0.25">
      <c r="A158" s="18"/>
      <c r="B158" s="58" t="s">
        <v>482</v>
      </c>
      <c r="C158" s="15"/>
      <c r="D158" s="15"/>
      <c r="E158" s="15"/>
      <c r="F158" s="21"/>
      <c r="G158" s="18"/>
      <c r="H158" s="234" t="s">
        <v>13</v>
      </c>
      <c r="I158" s="15"/>
      <c r="J158" s="21"/>
      <c r="K158" s="21">
        <v>0</v>
      </c>
      <c r="L158" s="18"/>
      <c r="M158" s="18"/>
      <c r="N158" s="18"/>
      <c r="O158" s="18"/>
      <c r="P158" s="235">
        <f>P155+P156+P157</f>
        <v>3065.6989999999996</v>
      </c>
      <c r="Q158" s="271">
        <f>Q155+Q156+Q157</f>
        <v>2988.72</v>
      </c>
      <c r="R158" s="232"/>
      <c r="S158" s="232">
        <f>Q158*100 /P158</f>
        <v>97.489022894941755</v>
      </c>
      <c r="T158" s="253">
        <f>SUM(T155:T157)</f>
        <v>-76.978999999999843</v>
      </c>
    </row>
    <row r="159" spans="1:20" x14ac:dyDescent="0.25">
      <c r="A159" s="16"/>
      <c r="B159" s="375" t="s">
        <v>554</v>
      </c>
      <c r="C159" s="375"/>
      <c r="D159" s="375"/>
      <c r="E159" s="375"/>
      <c r="F159" s="376"/>
      <c r="G159" s="17"/>
      <c r="H159" s="59"/>
      <c r="I159" s="14"/>
      <c r="J159" s="20"/>
      <c r="K159" s="20"/>
      <c r="L159" s="17"/>
      <c r="M159" s="17"/>
      <c r="N159" s="17"/>
      <c r="O159" s="17"/>
      <c r="P159" s="17"/>
      <c r="Q159" s="16"/>
      <c r="R159" s="16"/>
      <c r="S159" s="16"/>
      <c r="T159" s="16"/>
    </row>
    <row r="160" spans="1:20" x14ac:dyDescent="0.25">
      <c r="A160" s="17">
        <v>32</v>
      </c>
      <c r="B160" s="53" t="s">
        <v>550</v>
      </c>
      <c r="C160" s="14"/>
      <c r="D160" s="14"/>
      <c r="E160" s="14"/>
      <c r="F160" s="20"/>
      <c r="G160" s="17"/>
      <c r="H160" s="59" t="s">
        <v>533</v>
      </c>
      <c r="I160" s="14"/>
      <c r="J160" s="20"/>
      <c r="K160" s="20">
        <f>L160+M160+N160+O160</f>
        <v>0</v>
      </c>
      <c r="L160" s="17"/>
      <c r="M160" s="17"/>
      <c r="N160" s="17"/>
      <c r="O160" s="17"/>
      <c r="P160" s="29">
        <v>730.08799999999997</v>
      </c>
      <c r="Q160" s="29">
        <v>730.08799999999997</v>
      </c>
      <c r="R160" s="30"/>
      <c r="S160" s="30">
        <f>Q160*100 /P160</f>
        <v>100.00000000000001</v>
      </c>
      <c r="T160" s="228">
        <f>Q160-P160</f>
        <v>0</v>
      </c>
    </row>
    <row r="161" spans="1:20" x14ac:dyDescent="0.25">
      <c r="A161" s="17"/>
      <c r="B161" s="53" t="s">
        <v>551</v>
      </c>
      <c r="C161" s="14"/>
      <c r="D161" s="14"/>
      <c r="E161" s="14"/>
      <c r="F161" s="20"/>
      <c r="G161" s="17"/>
      <c r="H161" s="402" t="s">
        <v>534</v>
      </c>
      <c r="I161" s="403"/>
      <c r="J161" s="404"/>
      <c r="K161" s="20">
        <f>L161+M161+N161+O161</f>
        <v>0</v>
      </c>
      <c r="L161" s="17"/>
      <c r="M161" s="17"/>
      <c r="N161" s="17"/>
      <c r="O161" s="17"/>
      <c r="P161" s="29">
        <v>2275.6109999999999</v>
      </c>
      <c r="Q161" s="29">
        <v>2244.96</v>
      </c>
      <c r="R161" s="30"/>
      <c r="S161" s="30">
        <f>Q161*100 /P161</f>
        <v>98.653065044948377</v>
      </c>
      <c r="T161" s="228">
        <f>Q161-P161</f>
        <v>-30.65099999999984</v>
      </c>
    </row>
    <row r="162" spans="1:20" x14ac:dyDescent="0.25">
      <c r="A162" s="17"/>
      <c r="B162" s="53" t="s">
        <v>552</v>
      </c>
      <c r="C162" s="14"/>
      <c r="D162" s="14"/>
      <c r="E162" s="14"/>
      <c r="F162" s="20"/>
      <c r="G162" s="17"/>
      <c r="H162" s="59" t="s">
        <v>535</v>
      </c>
      <c r="I162" s="14"/>
      <c r="J162" s="20"/>
      <c r="K162" s="20">
        <f>L162+M162+N162+O162</f>
        <v>0</v>
      </c>
      <c r="L162" s="17"/>
      <c r="M162" s="17"/>
      <c r="N162" s="17"/>
      <c r="O162" s="17"/>
      <c r="P162" s="194">
        <v>60</v>
      </c>
      <c r="Q162" s="29">
        <v>13.672000000000001</v>
      </c>
      <c r="R162" s="30"/>
      <c r="S162" s="30">
        <f>Q162*100 /P162</f>
        <v>22.786666666666669</v>
      </c>
      <c r="T162" s="228">
        <f>Q162-P162</f>
        <v>-46.328000000000003</v>
      </c>
    </row>
    <row r="163" spans="1:20" x14ac:dyDescent="0.25">
      <c r="A163" s="18"/>
      <c r="B163" s="58" t="s">
        <v>553</v>
      </c>
      <c r="C163" s="15"/>
      <c r="D163" s="15"/>
      <c r="E163" s="15"/>
      <c r="F163" s="21"/>
      <c r="G163" s="18"/>
      <c r="H163" s="234" t="s">
        <v>13</v>
      </c>
      <c r="I163" s="15"/>
      <c r="J163" s="21"/>
      <c r="K163" s="21">
        <v>0</v>
      </c>
      <c r="L163" s="18"/>
      <c r="M163" s="18"/>
      <c r="N163" s="18"/>
      <c r="O163" s="18"/>
      <c r="P163" s="235">
        <f>P160+P161+P162</f>
        <v>3065.6989999999996</v>
      </c>
      <c r="Q163" s="271">
        <f>Q160+Q161+Q162</f>
        <v>2988.72</v>
      </c>
      <c r="R163" s="232"/>
      <c r="S163" s="232">
        <f>Q163*100 /P163</f>
        <v>97.489022894941755</v>
      </c>
      <c r="T163" s="253">
        <f>SUM(T160:T162)</f>
        <v>-76.978999999999843</v>
      </c>
    </row>
    <row r="164" spans="1:20" x14ac:dyDescent="0.25">
      <c r="A164" s="16"/>
      <c r="B164" s="375" t="s">
        <v>558</v>
      </c>
      <c r="C164" s="375"/>
      <c r="D164" s="375"/>
      <c r="E164" s="375"/>
      <c r="F164" s="376"/>
      <c r="G164" s="17"/>
      <c r="H164" s="59"/>
      <c r="I164" s="14"/>
      <c r="J164" s="20"/>
      <c r="K164" s="20"/>
      <c r="L164" s="17"/>
      <c r="M164" s="17"/>
      <c r="N164" s="17"/>
      <c r="O164" s="17"/>
      <c r="P164" s="17"/>
      <c r="Q164" s="16"/>
      <c r="R164" s="16"/>
      <c r="S164" s="16"/>
      <c r="T164" s="16"/>
    </row>
    <row r="165" spans="1:20" x14ac:dyDescent="0.25">
      <c r="A165" s="17">
        <v>33</v>
      </c>
      <c r="B165" s="53" t="s">
        <v>555</v>
      </c>
      <c r="C165" s="14"/>
      <c r="D165" s="14"/>
      <c r="E165" s="14"/>
      <c r="F165" s="20"/>
      <c r="G165" s="17"/>
      <c r="H165" s="59" t="s">
        <v>532</v>
      </c>
      <c r="I165" s="14"/>
      <c r="J165" s="20"/>
      <c r="K165" s="20">
        <f>L165+M165+N165+O165</f>
        <v>0</v>
      </c>
      <c r="L165" s="17"/>
      <c r="M165" s="17"/>
      <c r="N165" s="17"/>
      <c r="O165" s="17"/>
      <c r="P165" s="29"/>
      <c r="Q165" s="29"/>
      <c r="R165" s="30"/>
      <c r="S165" s="30"/>
      <c r="T165" s="228"/>
    </row>
    <row r="166" spans="1:20" x14ac:dyDescent="0.25">
      <c r="A166" s="17"/>
      <c r="B166" s="53" t="s">
        <v>556</v>
      </c>
      <c r="C166" s="14"/>
      <c r="D166" s="14"/>
      <c r="E166" s="14"/>
      <c r="F166" s="20"/>
      <c r="G166" s="17"/>
      <c r="H166" s="402"/>
      <c r="I166" s="403"/>
      <c r="J166" s="404"/>
      <c r="K166" s="20">
        <f>L166+M166+N166+O166</f>
        <v>0</v>
      </c>
      <c r="L166" s="17"/>
      <c r="M166" s="17"/>
      <c r="N166" s="17"/>
      <c r="O166" s="17"/>
      <c r="P166" s="29"/>
      <c r="Q166" s="29"/>
      <c r="R166" s="30"/>
      <c r="S166" s="30"/>
      <c r="T166" s="228"/>
    </row>
    <row r="167" spans="1:20" x14ac:dyDescent="0.25">
      <c r="A167" s="18"/>
      <c r="B167" s="58" t="s">
        <v>557</v>
      </c>
      <c r="C167" s="15"/>
      <c r="D167" s="15"/>
      <c r="E167" s="15"/>
      <c r="F167" s="21"/>
      <c r="G167" s="18"/>
      <c r="H167" s="62"/>
      <c r="I167" s="15"/>
      <c r="J167" s="21"/>
      <c r="K167" s="21">
        <f>L167+M167+N167+O167</f>
        <v>0</v>
      </c>
      <c r="L167" s="18"/>
      <c r="M167" s="18"/>
      <c r="N167" s="18"/>
      <c r="O167" s="18"/>
      <c r="P167" s="184"/>
      <c r="Q167" s="27"/>
      <c r="R167" s="40"/>
      <c r="S167" s="40"/>
      <c r="T167" s="227"/>
    </row>
  </sheetData>
  <mergeCells count="54">
    <mergeCell ref="H166:J166"/>
    <mergeCell ref="B164:F164"/>
    <mergeCell ref="B154:F154"/>
    <mergeCell ref="B132:F132"/>
    <mergeCell ref="H133:J133"/>
    <mergeCell ref="B159:F159"/>
    <mergeCell ref="H161:J161"/>
    <mergeCell ref="H156:J156"/>
    <mergeCell ref="B143:F143"/>
    <mergeCell ref="B151:F151"/>
    <mergeCell ref="B147:F147"/>
    <mergeCell ref="B112:F112"/>
    <mergeCell ref="B117:F117"/>
    <mergeCell ref="B121:F121"/>
    <mergeCell ref="B61:F61"/>
    <mergeCell ref="B67:F67"/>
    <mergeCell ref="B77:F77"/>
    <mergeCell ref="B90:F90"/>
    <mergeCell ref="B95:F95"/>
    <mergeCell ref="B72:F72"/>
    <mergeCell ref="B105:F105"/>
    <mergeCell ref="B108:F108"/>
    <mergeCell ref="B1:M1"/>
    <mergeCell ref="H125:J125"/>
    <mergeCell ref="L5:O5"/>
    <mergeCell ref="B6:F6"/>
    <mergeCell ref="B11:F11"/>
    <mergeCell ref="B16:F16"/>
    <mergeCell ref="B5:F5"/>
    <mergeCell ref="B33:F33"/>
    <mergeCell ref="B28:F28"/>
    <mergeCell ref="H5:J5"/>
    <mergeCell ref="H17:J17"/>
    <mergeCell ref="H24:J24"/>
    <mergeCell ref="B23:F23"/>
    <mergeCell ref="H65:J65"/>
    <mergeCell ref="B42:F42"/>
    <mergeCell ref="B46:F46"/>
    <mergeCell ref="S4:T4"/>
    <mergeCell ref="S5:T5"/>
    <mergeCell ref="S6:S7"/>
    <mergeCell ref="H29:J29"/>
    <mergeCell ref="B140:F140"/>
    <mergeCell ref="B81:F81"/>
    <mergeCell ref="B100:F100"/>
    <mergeCell ref="H30:J30"/>
    <mergeCell ref="H38:J38"/>
    <mergeCell ref="H114:J114"/>
    <mergeCell ref="B128:F128"/>
    <mergeCell ref="B135:F135"/>
    <mergeCell ref="H35:J35"/>
    <mergeCell ref="B53:F53"/>
    <mergeCell ref="B57:F57"/>
    <mergeCell ref="B37:F37"/>
  </mergeCells>
  <pageMargins left="0" right="0" top="0" bottom="0" header="0" footer="0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Лист1</vt:lpstr>
      <vt:lpstr>2013 год</vt:lpstr>
      <vt:lpstr>свод-2013г.</vt:lpstr>
      <vt:lpstr>2012г.</vt:lpstr>
      <vt:lpstr>нет финас.на 2013г.</vt:lpstr>
      <vt:lpstr>2012г.МЦП</vt:lpstr>
      <vt:lpstr>2012г.нацпроекты</vt:lpstr>
      <vt:lpstr>План по финас.на 2012г.</vt:lpstr>
      <vt:lpstr> исполнение МЦП-6 мес.</vt:lpstr>
      <vt:lpstr>отчет за 2016 год </vt:lpstr>
      <vt:lpstr>'2012г.'!Область_печати</vt:lpstr>
      <vt:lpstr>'отчет за 2016 год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KomEk</dc:creator>
  <cp:lastModifiedBy>KomEk</cp:lastModifiedBy>
  <cp:lastPrinted>2017-03-31T10:08:43Z</cp:lastPrinted>
  <dcterms:created xsi:type="dcterms:W3CDTF">2012-06-18T06:30:57Z</dcterms:created>
  <dcterms:modified xsi:type="dcterms:W3CDTF">2017-03-31T10:38:51Z</dcterms:modified>
</cp:coreProperties>
</file>